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1"/>
  </bookViews>
  <sheets>
    <sheet name="Mem Cal" sheetId="1" r:id="rId1"/>
    <sheet name="planilha" sheetId="2" r:id="rId2"/>
    <sheet name="COMPOSIÇÃO" sheetId="3" r:id="rId3"/>
  </sheets>
  <externalReferences>
    <externalReference r:id="rId6"/>
    <externalReference r:id="rId7"/>
  </externalReferences>
  <definedNames>
    <definedName name="_xlnm.Print_Area" localSheetId="1">'planilha'!$A$1:$H$79</definedName>
    <definedName name="_xlnm.Print_Titles" localSheetId="1">'planilha'!$8:$9</definedName>
  </definedNames>
  <calcPr fullCalcOnLoad="1"/>
</workbook>
</file>

<file path=xl/sharedStrings.xml><?xml version="1.0" encoding="utf-8"?>
<sst xmlns="http://schemas.openxmlformats.org/spreadsheetml/2006/main" count="425" uniqueCount="236">
  <si>
    <t>ESTADO DA PARAIBA</t>
  </si>
  <si>
    <t>PREFEITURA MUNICIPAL DE ITAPOROROCA</t>
  </si>
  <si>
    <t>1.0</t>
  </si>
  <si>
    <t>SERVIÇOS PRELIMINARES</t>
  </si>
  <si>
    <t>QUANT</t>
  </si>
  <si>
    <t>UND</t>
  </si>
  <si>
    <t>1.1</t>
  </si>
  <si>
    <t>LIMPEZA MANUAL DO TERRENO (C/ RASPAGEM SUPERFICIAL)</t>
  </si>
  <si>
    <t>A = 24,43 x 7,85 + 12,32 x 2 + 34,98 x 7,85</t>
  </si>
  <si>
    <t>m²</t>
  </si>
  <si>
    <t>1.2</t>
  </si>
  <si>
    <t>LOCACAO CONVENCIONAL DE OBRA, ATRAVÉS DE GABARITO DE TABUAS CORRIDAS PONTALETADAS A CADA 1,50M</t>
  </si>
  <si>
    <t>2.0</t>
  </si>
  <si>
    <t>MOVIMENTO DE TERRA</t>
  </si>
  <si>
    <t>2.1</t>
  </si>
  <si>
    <t>V = (24,43 x 2 + 6,00 x 4 + 34,98 x 2 + 6,00 x 6) x 0,40 x 0,60 + (24,43 + 3,80 x 4 + 34,98 + 1,55 x 4) x 0,30 x 0,30</t>
  </si>
  <si>
    <t>V = 178,82 x 0,40 x 0,60 + 80,81 x 0,30 x 0,30</t>
  </si>
  <si>
    <t>V = 42,92 + 7,27</t>
  </si>
  <si>
    <t>m³</t>
  </si>
  <si>
    <t>2.2</t>
  </si>
  <si>
    <t>2.3</t>
  </si>
  <si>
    <t xml:space="preserve">ATERRO APILOADO(MANUAL) EM CAMADAS DE 20 CM </t>
  </si>
  <si>
    <t>V = {491,01 – [(178,82 + 80,81) x 0,10]} x 0,45</t>
  </si>
  <si>
    <t>V = 465,05 x 0,45</t>
  </si>
  <si>
    <t>2.3.1</t>
  </si>
  <si>
    <t>V = 57,68 x 80%</t>
  </si>
  <si>
    <t>2.3.2</t>
  </si>
  <si>
    <t>V = 209,27 – 46,14</t>
  </si>
  <si>
    <t>3.0</t>
  </si>
  <si>
    <t>FUNDAÇÕES</t>
  </si>
  <si>
    <t>3.1</t>
  </si>
  <si>
    <t>EMBASAMENTO C/PEDRA ARGAMASSADA UTILIZANDO ARG.CIM/AREIA 1:4</t>
  </si>
  <si>
    <t>3.2</t>
  </si>
  <si>
    <t>A = (178,82 + 80,81) x 0,30</t>
  </si>
  <si>
    <t>A = 259,63 x 0,30</t>
  </si>
  <si>
    <t>3.3</t>
  </si>
  <si>
    <t>A = 259,63 x 0,20 x 0,15</t>
  </si>
  <si>
    <t>3.4</t>
  </si>
  <si>
    <t>4.0</t>
  </si>
  <si>
    <t>CONCRETO ARMADO</t>
  </si>
  <si>
    <t>4.1</t>
  </si>
  <si>
    <t>4.2</t>
  </si>
  <si>
    <t>V = 178,82 x 0,10 x 0,20</t>
  </si>
  <si>
    <t>4.3</t>
  </si>
  <si>
    <t>A = 48,00 x 3 + 37,85 + 48,00 x 4 + 69,45</t>
  </si>
  <si>
    <t>5.0</t>
  </si>
  <si>
    <t>ELEVAÇÃO</t>
  </si>
  <si>
    <t>5.1</t>
  </si>
  <si>
    <t>A = 178,82 x 3,00</t>
  </si>
  <si>
    <t>6.0</t>
  </si>
  <si>
    <t>COBERTA</t>
  </si>
  <si>
    <t>6.1</t>
  </si>
  <si>
    <t>TRAMA DE MADEIRA COMPOSTA POR TERÇAS PARA TELHADOS DE ATÉ 2 ÁGUAS PARA TELHA ONDULADA DE FIBROCIMENTO, METÁLICA, PLÁSTICA OU TERMOACÚSTICA, INCLUSO TRANSPORTE VERTICAL</t>
  </si>
  <si>
    <t>A = 26,23 x 9,65 + 36,47 x 9,65</t>
  </si>
  <si>
    <t>6.2</t>
  </si>
  <si>
    <t>TELHAMENTO COM TELHA ONDULADA DE FIBROCIMENTO E = 6 MM, COM RECOBRIMENTO LATERAL DE 1/4 DE ONDA PARA TELHADO COM INCLINAÇÃO MAIOR QUE 10°, COM ATÉ 2 ÁGUAS, INCLUSO IÇAMENTO</t>
  </si>
  <si>
    <t>6.3</t>
  </si>
  <si>
    <t>CALHA EM CHAPA DE AÇO GALVANIZADO NÚMERO 24, DESENVOLVIMENTO DE 100 CM , INCLUSO TRANSPORTE VERTICAL.</t>
  </si>
  <si>
    <t>L = 26,23 x 2 + 36,47 x 2</t>
  </si>
  <si>
    <t>m</t>
  </si>
  <si>
    <t>6.4</t>
  </si>
  <si>
    <t>L = 9,36 x 4</t>
  </si>
  <si>
    <t>6.5</t>
  </si>
  <si>
    <t>A = 3,70 x 4,10</t>
  </si>
  <si>
    <t>6.6</t>
  </si>
  <si>
    <t>7.0</t>
  </si>
  <si>
    <t>PISO</t>
  </si>
  <si>
    <t>7.1</t>
  </si>
  <si>
    <t>A = 491,01 – (178,82 + 80,81) x 0,10</t>
  </si>
  <si>
    <t>7.2</t>
  </si>
  <si>
    <t>7.3</t>
  </si>
  <si>
    <t>8.0</t>
  </si>
  <si>
    <t>REVESTIMENTO</t>
  </si>
  <si>
    <t>8.1</t>
  </si>
  <si>
    <t>A = 536,46 x 2 + 80,81 x 0,45</t>
  </si>
  <si>
    <t>A = 1072,92 + 36,36</t>
  </si>
  <si>
    <t>8.2</t>
  </si>
  <si>
    <t>EMBOÇO, PARA RECEBIMENTO DE CERÂMICA, EM ARGAMASSA TRAÇO 1:2:8, PREPARO MANUAL, APLICADO MANUALMENTE EM FACES INTERNAS DE PAREDES, PARA AMBIENTE COM ÁREA ENTRE 5M2 E 10M2, ESPESSURA DE 10MM, COM EXECUÇÃO DE TALISCAS.</t>
  </si>
  <si>
    <t>Salas</t>
  </si>
  <si>
    <t>A1 = [(8,00 + 6,00) x 2 x 7] x 0,90</t>
  </si>
  <si>
    <t xml:space="preserve">A1 = 196,00 x 0,90 </t>
  </si>
  <si>
    <t>Circulação</t>
  </si>
  <si>
    <t>A2 = (24,43 + 32,55 + 6,30 x 2) x 0,90</t>
  </si>
  <si>
    <t>A2 = 69,58 x 0,90</t>
  </si>
  <si>
    <t>Atotal = 176,40 + 62,62</t>
  </si>
  <si>
    <t>8.3</t>
  </si>
  <si>
    <t>8.4</t>
  </si>
  <si>
    <t>8.5</t>
  </si>
  <si>
    <t>A = 1109,28 – 239,02</t>
  </si>
  <si>
    <t>8.6</t>
  </si>
  <si>
    <t>A = [(8,00 + 6,00) x 2 x 7] x 0,10</t>
  </si>
  <si>
    <t>A = 196,00 x 0,10</t>
  </si>
  <si>
    <t>8.7</t>
  </si>
  <si>
    <t>A = 69,58 x 0,10</t>
  </si>
  <si>
    <t>9.0</t>
  </si>
  <si>
    <t>ESQUADRIAS</t>
  </si>
  <si>
    <t>9.1</t>
  </si>
  <si>
    <t>A = 1,50 x 1,10 x 14 + 1,50 x 0,70 x 14</t>
  </si>
  <si>
    <t>9.2</t>
  </si>
  <si>
    <t>PORTA DE MADEIRA COM 1 FOLHA DE ABRIR C/ VISOR DE VIDRO COM CHAPA METÁLICA</t>
  </si>
  <si>
    <t>A = 0,80 x 2,10 x 7</t>
  </si>
  <si>
    <t>10.0</t>
  </si>
  <si>
    <t>INSTALAÇÕES ELÉTRICA</t>
  </si>
  <si>
    <t>10.1</t>
  </si>
  <si>
    <t>und</t>
  </si>
  <si>
    <t>10.2</t>
  </si>
  <si>
    <t>10.3</t>
  </si>
  <si>
    <t>10.4</t>
  </si>
  <si>
    <t>10.5</t>
  </si>
  <si>
    <t>10.6</t>
  </si>
  <si>
    <t>11.0</t>
  </si>
  <si>
    <t>PINTURA</t>
  </si>
  <si>
    <t>11.1</t>
  </si>
  <si>
    <t>Para esquadrias de madeira e faixa de madeira das salas</t>
  </si>
  <si>
    <t>A = 11,76 x 2 + 19,60</t>
  </si>
  <si>
    <t>11.2</t>
  </si>
  <si>
    <t>Salas, acima de 1,00 m</t>
  </si>
  <si>
    <t xml:space="preserve">A = 196,00 x 2,00 </t>
  </si>
  <si>
    <t>Circulação, acima de 1,00 m</t>
  </si>
  <si>
    <t>A = 69,58 x 2,00</t>
  </si>
  <si>
    <t xml:space="preserve">Atotal = 392,00 + 139,16 </t>
  </si>
  <si>
    <t>11.3</t>
  </si>
  <si>
    <t>Teto</t>
  </si>
  <si>
    <t>11.4</t>
  </si>
  <si>
    <t>11.5</t>
  </si>
  <si>
    <t>APLICAÇÃO MANUAL DE PINTURA COM TINTA LÁTEX PVA EM PAREDES, DUAS DEMÃOS</t>
  </si>
  <si>
    <t>Externa</t>
  </si>
  <si>
    <t>A = (24,43 + 6,30 x 2 + 32,55 + 6,30 x 2) x 3,00</t>
  </si>
  <si>
    <t>A = 82,18 x 3,00</t>
  </si>
  <si>
    <t>12.0</t>
  </si>
  <si>
    <t>DIVERSOS</t>
  </si>
  <si>
    <t>12.1</t>
  </si>
  <si>
    <t>EXECUÇÃO DE PASSEIO (CALÇADA) OU PISO DE CONCRETO COM CONCRETO MOLDADO IN LOCO, FEITO EM OBRA, ACABAMENTO CONVENCIONAL, ESPESSURA 8 CM, ARMADO.</t>
  </si>
  <si>
    <t>L = 7,85 x 2 34,97 + 7,85 x 2 + 24,43 = 90,80 m</t>
  </si>
  <si>
    <t>A = 90,80 x 0,60</t>
  </si>
  <si>
    <t>12.2</t>
  </si>
  <si>
    <t>LIMPEZA FINAL DA OBRA</t>
  </si>
  <si>
    <t>BDI =</t>
  </si>
  <si>
    <t xml:space="preserve">ITEM </t>
  </si>
  <si>
    <t>QUANT.</t>
  </si>
  <si>
    <t>UND.</t>
  </si>
  <si>
    <t>P. UNIT. S/ BDI</t>
  </si>
  <si>
    <t>P. U. C/ BDI</t>
  </si>
  <si>
    <t>P. PARCIAL C/ BDI</t>
  </si>
  <si>
    <t xml:space="preserve">1.0 </t>
  </si>
  <si>
    <t>73948/016</t>
  </si>
  <si>
    <t>73992/001</t>
  </si>
  <si>
    <t>TOTAL</t>
  </si>
  <si>
    <t>ESCAVAÇÃO MANUAL DE VALA COM PROFUNDIDADE MENOR OU IGUAL A 1,30 M (para fundação de pilares)</t>
  </si>
  <si>
    <t>REATERRO MANUAL APILOADO COM SOQUETE</t>
  </si>
  <si>
    <t>ATERRO MANUAL DE VALAS COM AREIA PARA ATERRO</t>
  </si>
  <si>
    <t>ALVENARIA DE VEDAÇÃO DE BLOCOS CERÂMICOS FURADOS NA HORIZONTAL DE 14X9X19CM (ESPESSURA 14CM, BLOCO DEITADO) DE PAREDES COM ÁREA LÍQUIDA MENOR QUE 6M² SEM VÃOS E ARGAMASSA DE ASSENTAMENTO COM PREPARO MANUAL. (alvenaria de 1 vez)</t>
  </si>
  <si>
    <t>EXECUÇÃO DE ESTRUTURAS DE CONCRETO ARMADO, PARA EDIFICAÇÃO INSTITUCIONAL TÉRREA, FCK = 25 MPA (Radier)</t>
  </si>
  <si>
    <t>EXECUÇÃO DE ESTRUTURAS DE CONCRETO ARMADO, PARA EDIFICAÇÃO INSTITUCIONAL TÉRREA, FCK = 25 MPA (Pilar)</t>
  </si>
  <si>
    <t>EXECUÇÃO DE ESTRUTURAS DE CONCRETO ARMADO, PARA EDIFICAÇÃO INSTITUCIONAL TÉRREA, FCK = 25 MPA (Cinta)</t>
  </si>
  <si>
    <t>74202/001</t>
  </si>
  <si>
    <t>LAJE PRE-MOLDADA P/FORRO, SOBRECARGA 100KG/M2, VAOS ATE 3,50M/E=8CM, C/LAJOTAS E CAP.C/CONC FCK=20MPA, 3CM, INTER-EIXO 38CM, C/ESCORAMENTO (REAPR.3X) E FERRAGEM NEGATIVA</t>
  </si>
  <si>
    <t>ALVENARIA DE VEDAÇÃO DE BLOCOS CERÂMICOS FURADOS NA HORIZONTAL DE 9X14X19CM (ESPESSURA 9CM) DE PAREDES COM ÁREA LÍQUIDA MENOR QUE 6M² SEM VÃOS E ARGAMASSA DE ASSENTAMENTO COM PREPARO MANUAL.  (alvenaria de 1/2 vez)</t>
  </si>
  <si>
    <t>TRAMA DE MADEIRA COMPOSTA POR RIPAS, CAIBROS E TERÇAS PARA TELHADOS DE ATÉ 2 ÁGUAS PARA TELHA CERÂMICA CAPA-CANAL, INCLUSO TRANSPORTE VERTICAL.</t>
  </si>
  <si>
    <t>RUFO EM FIBROCIMENTO PARA TELHA ONDULADA E = 6 MM, ABA DE 26 CM, INCLUSO TRANSPORTE VERTICAL</t>
  </si>
  <si>
    <t>LASTRO DE CONCRETO MAGRO, APLICADO EM PISOS OU RADIERS, ESPESSURA DE 5CM.</t>
  </si>
  <si>
    <t>CONTRAPISO EM ARGAMASSA TRAÇO 1:4 (CIMENTO E AREIA), PREPARO MANUAL, APLICADO EM ÁREAS SECAS MENORES QUE 10M2 SOBRE LAJE, ADERIDO, ESPESSURA 2CM, ACABAMENTO NÃO REFORÇADO</t>
  </si>
  <si>
    <t xml:space="preserve">CHAPISCO APLICADO TANTO EM PILARES E VIGAS DE CONCRETO COMO EM ALVENARIAS DE PAREDES INTERNAS, COM COLHER DE PEDREIRO. ARGAMASSA TRAÇO 1:3 COM PREPARO MANUAL </t>
  </si>
  <si>
    <t>MASSA ÚNICA, PARA RECEBIMENTO DE PINTURA, EM ARGAMASSA TRAÇO 1:2:8, PREPARO MANUAL, APLICADA MANUALMENTE EM FACES INTERNAS DE PAREDES, ESPESSURA DE 10MM, COM EXECUÇÃO DE TALISCAS</t>
  </si>
  <si>
    <t>CONCRETO CICLOPICO FCK=10MPA 30% PEDRA DE MAO INCLUSIVE LANCAMENTO (para fundação de pilares)</t>
  </si>
  <si>
    <t>PONTO DE ILUMINAÇÃO RESIDENCIAL INCLUINDO INTERRUPTOR SIMPLES, CAIXA E LÉTRICA, ELETRODUTO, CABO, RASGO, QUEBRA E CHUMBAMENTO (EXCLUINDO LUMINÁRIA E LÂMPADA).</t>
  </si>
  <si>
    <t>PONTO DE TOMADA RESIDENCIAL INCLUINDO TOMADA 10A/250V, CAIXA ELÉTRICA, ELETRODUTO, CABO, RASGO, QUEBRA E CHUMBAMENTO.</t>
  </si>
  <si>
    <t>PONTO DE UTILIZAÇÃO DE EQUIPAMENTOS ELÉTRICOS, RESIDENCIAL, INCLUINDO SUPORTE E PLACA, CAIXA ELÉTRICA, ELETRODUTO, CABO, RASGO, QUEBRA E CHUMBAMENTO (para computador)</t>
  </si>
  <si>
    <t>LUMINÁRIA TIPO CALHA, DE SOBREPOR, COM 1 LÂMPADA TUBULAR DE 36 W - FORNECIMENTO E INSTALAÇÃO</t>
  </si>
  <si>
    <t>LUMINÁRIA TIPO CALHA, DE SOBREPOR, COM 2 LÂMPADAS TUBULARES DE 36 W FORNECIMENTO E INSTALAÇÃO</t>
  </si>
  <si>
    <t>QUADRO DE DISTRIBUICAO DE ENERGIA P/ 6 DISJUNTORES TERMOMAGNETICOS MONOPOLARES SEM BARRAMENTO, DE EMBUTIR, EM CHAPA METALICA - FORNECIMENTO E INSTALACAO</t>
  </si>
  <si>
    <t>JANELA DE ALUMÍNIO MAXIM-AR, FIXAÇÃO COM PARAFUSO SOBRE CONTRAMARCO (EXCLUSIVE CONTRAMARCO), COM VIDROS, PADRONIZADA</t>
  </si>
  <si>
    <t>PINTURA ESMALTE FOSCO EM MADEIRA, DUAS DEMAOS</t>
  </si>
  <si>
    <t>APLICAÇÃO E LIXAMENTO DE MASSA LÁTEX EM PAREDES, DUAS DEMÃOS</t>
  </si>
  <si>
    <t>APLICAÇÃO MANUAL DE PINTURA COM TINTA LÁTEX ACRÍLICA EM PAREDES, DUAS DEMÃOS</t>
  </si>
  <si>
    <t>APLICAÇÃO MANUAL DE MASSA ACRÍLICA EM PAREDES, DUAS DEMÃOS</t>
  </si>
  <si>
    <t>REVESTIMENTO CERÂMICO PARA PAREDES INTERNAS COM PLACAS TIPO GRÊS OU SEMI-GRÊS DE DIMENSÕES 10x10 CM APLICADAS EM AMBIENTES DE ÁREA MENOR QUE 5 M² NA ALTURA INTEIRA DAS PAREDES (FAIXA DE CERÂMICA e = 10 cm)</t>
  </si>
  <si>
    <t>ESCAVAÇÃO MANUAL DE VALA COM PROFUNDIDADE MENOR OU IGUAL A 1,30 M (para vala)</t>
  </si>
  <si>
    <t>TELHAMENTO COM TELHA CERÂMICA CAPA-CANAL, TIPO PAULISTA, COM ATÉ 2 ÁGUAS, INCLUSO TRANSPORTE VERTICAL.</t>
  </si>
  <si>
    <t>SINAPI JUN/2018</t>
  </si>
  <si>
    <t>Código</t>
  </si>
  <si>
    <t>Descrição do Serviço</t>
  </si>
  <si>
    <t>Unidade</t>
  </si>
  <si>
    <t>00207/ORSE</t>
  </si>
  <si>
    <t>Descrição da Composição</t>
  </si>
  <si>
    <t>Unid</t>
  </si>
  <si>
    <t>Quant</t>
  </si>
  <si>
    <t>Custo Unit.</t>
  </si>
  <si>
    <t>Custo Total</t>
  </si>
  <si>
    <t>Faixa de madeira de lei (muiracatiara) aparelhada 10 x 2,5cm (0,0025 m³/m)</t>
  </si>
  <si>
    <t>Carpinteiro de formas</t>
  </si>
  <si>
    <t>h</t>
  </si>
  <si>
    <t>Servente de obras</t>
  </si>
  <si>
    <t>Parafuso de fixação com bucha plástica 8 mm</t>
  </si>
  <si>
    <t>cj</t>
  </si>
  <si>
    <t>Encargos Complementares - Servente</t>
  </si>
  <si>
    <t>Encargos Complementares - Carpinteiro</t>
  </si>
  <si>
    <t>Totais</t>
  </si>
  <si>
    <t>Equipamento</t>
  </si>
  <si>
    <t>Material</t>
  </si>
  <si>
    <t>Mão-de-Obra</t>
  </si>
  <si>
    <t>Enc. Social</t>
  </si>
  <si>
    <t>Valor Total</t>
  </si>
  <si>
    <t>COMPOSIÇÃO DE PREÇOS</t>
  </si>
  <si>
    <t>00006111</t>
  </si>
  <si>
    <t>88316</t>
  </si>
  <si>
    <t>00001213</t>
  </si>
  <si>
    <t>00007568</t>
  </si>
  <si>
    <t>88261</t>
  </si>
  <si>
    <t>Terceiros</t>
  </si>
  <si>
    <t xml:space="preserve">L = [(8,00 + 6,00) x 2 x 7] </t>
  </si>
  <si>
    <t>composição</t>
  </si>
  <si>
    <t>Código SINAPI JUN/18</t>
  </si>
  <si>
    <t>FAIXA EM MADEIRA DE LEI APARELHADA 10 X 2,5 CM, PARA PROTEÇÃO DE PAREDE</t>
  </si>
  <si>
    <t>REVESTIMENTO CERÂMICO PARA PAREDES INTERNAS COM PLACAS TIPO GRÊS OU SEMI-GRÊS DE DIMENSÕES 30x40 CM APLICADAS EM AMBIENTES DE ÁREA MENOR QUE 5 M² NA ALTURA INTEIRA DAS PAREDES (salas)</t>
  </si>
  <si>
    <t>REVESTIMENTO CERÂMICO PARA PAREDES INTERNAS COM PLACAS TIPO GRÊS OU SEMI-GRÊS DE DIMENSÕES 10x10 CM APLICADAS EM AMBIENTES DE ÁREA MENOR QUE 5 M² NA ALTURA INTEIRA DAS PAREDES (circulação)</t>
  </si>
  <si>
    <t>11183/ORSE</t>
  </si>
  <si>
    <t>m2</t>
  </si>
  <si>
    <t>Vidro liso incolor 4mm - sem colocacao</t>
  </si>
  <si>
    <t>Argamassa cimento e areia traço t-1 (1:3) - 1 saco cimento 50kg / 3 padiolas areia dim. 0.35 x 0.45 x 0.23 m - Confecção mecânica e transporte</t>
  </si>
  <si>
    <t>m3</t>
  </si>
  <si>
    <t>0.20</t>
  </si>
  <si>
    <t>Porta de madeira com 1 folha de abrir c/ visor de vidro com chapa metálica</t>
  </si>
  <si>
    <t>10492</t>
  </si>
  <si>
    <t>73548</t>
  </si>
  <si>
    <t>pesquisa</t>
  </si>
  <si>
    <t>Atotal = 465,05 + 246,54</t>
  </si>
  <si>
    <t>V = 0,60 x 0,60 x 0,80 x 26 + 0,60 x 0,60 x 0,80 x 20</t>
  </si>
  <si>
    <t>Vtotal = 50,19 + 13,25</t>
  </si>
  <si>
    <t>V = 18 x 3,00 x 0,20 x 0,20 + 8 x 2,20 x 0,20 x 0,20 + 20 x 3,00 x 0,12 x 0,40</t>
  </si>
  <si>
    <t>PISO EM GRANILITE, MARMORITE OU GRANITINA ESPESSURA 8 MM, INCLUSO JUNTAS DE DILATACAO PLASTICAS</t>
  </si>
  <si>
    <t xml:space="preserve">  MEMORIA DE CALCULO DOS BLOCO PEDAGÓGICO DE ( SALAS DE AULA  1 E 2)</t>
  </si>
  <si>
    <t xml:space="preserve">OBRA: CONSTRUÇÃO DO PRÉDIO DA ESCOLA MUNICIPAL DE ENSINO FUNDAMENTAL SANTA HELENA </t>
  </si>
  <si>
    <t>CONSTRUÇÃO COM 06 SALAS DE AULA</t>
  </si>
  <si>
    <t xml:space="preserve">DISCRIMINAÇÃO DOS SERVIÇOS </t>
  </si>
  <si>
    <t>PLANILHA ORÇAMENTÁRIA   DO BLOCO PEDAGÓGICO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</si>
</sst>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.5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64" fontId="0" fillId="0" borderId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60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2" fillId="0" borderId="10" xfId="60" applyFont="1" applyFill="1" applyBorder="1" applyAlignment="1" applyProtection="1">
      <alignment/>
      <protection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64" fontId="0" fillId="0" borderId="10" xfId="60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164" fontId="0" fillId="0" borderId="10" xfId="6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164" fontId="3" fillId="0" borderId="10" xfId="60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164" fontId="1" fillId="0" borderId="10" xfId="60" applyFont="1" applyFill="1" applyBorder="1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164" fontId="4" fillId="0" borderId="10" xfId="60" applyFont="1" applyFill="1" applyBorder="1" applyAlignment="1" applyProtection="1">
      <alignment wrapText="1"/>
      <protection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164" fontId="0" fillId="0" borderId="10" xfId="60" applyFont="1" applyFill="1" applyBorder="1" applyAlignment="1" applyProtection="1">
      <alignment horizontal="left" wrapText="1"/>
      <protection/>
    </xf>
    <xf numFmtId="164" fontId="0" fillId="0" borderId="10" xfId="60" applyFont="1" applyFill="1" applyBorder="1" applyAlignment="1" applyProtection="1">
      <alignment horizontal="left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164" fontId="5" fillId="0" borderId="10" xfId="60" applyFont="1" applyFill="1" applyBorder="1" applyAlignment="1" applyProtection="1">
      <alignment/>
      <protection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4" fontId="6" fillId="0" borderId="0" xfId="60" applyFont="1" applyFill="1" applyBorder="1" applyAlignment="1" applyProtection="1">
      <alignment horizontal="right"/>
      <protection/>
    </xf>
    <xf numFmtId="164" fontId="6" fillId="0" borderId="0" xfId="60" applyFont="1" applyFill="1" applyBorder="1" applyAlignment="1" applyProtection="1">
      <alignment/>
      <protection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right"/>
    </xf>
    <xf numFmtId="9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164" fontId="6" fillId="0" borderId="0" xfId="0" applyNumberFormat="1" applyFont="1" applyAlignment="1">
      <alignment/>
    </xf>
    <xf numFmtId="0" fontId="0" fillId="0" borderId="10" xfId="0" applyFont="1" applyBorder="1" applyAlignment="1">
      <alignment vertical="justify"/>
    </xf>
    <xf numFmtId="0" fontId="0" fillId="0" borderId="10" xfId="0" applyFont="1" applyBorder="1" applyAlignment="1">
      <alignment vertical="justify" wrapText="1"/>
    </xf>
    <xf numFmtId="0" fontId="0" fillId="0" borderId="10" xfId="0" applyFont="1" applyBorder="1" applyAlignment="1">
      <alignment horizontal="left" vertical="justify" wrapText="1"/>
    </xf>
    <xf numFmtId="0" fontId="0" fillId="0" borderId="0" xfId="0" applyFont="1" applyAlignment="1">
      <alignment/>
    </xf>
    <xf numFmtId="164" fontId="0" fillId="0" borderId="0" xfId="60" applyFont="1" applyAlignment="1">
      <alignment/>
    </xf>
    <xf numFmtId="0" fontId="0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49" fontId="0" fillId="0" borderId="11" xfId="0" applyNumberFormat="1" applyFont="1" applyBorder="1" applyAlignment="1">
      <alignment vertical="center" wrapText="1"/>
    </xf>
    <xf numFmtId="164" fontId="0" fillId="0" borderId="11" xfId="60" applyBorder="1" applyAlignment="1">
      <alignment horizontal="right" vertical="center" wrapText="1"/>
    </xf>
    <xf numFmtId="49" fontId="0" fillId="33" borderId="0" xfId="0" applyNumberFormat="1" applyFont="1" applyFill="1" applyAlignment="1">
      <alignment vertical="center" wrapText="1"/>
    </xf>
    <xf numFmtId="164" fontId="0" fillId="0" borderId="11" xfId="60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43" fontId="6" fillId="0" borderId="0" xfId="0" applyNumberFormat="1" applyFont="1" applyAlignment="1">
      <alignment/>
    </xf>
    <xf numFmtId="164" fontId="1" fillId="0" borderId="11" xfId="60" applyFont="1" applyBorder="1" applyAlignment="1">
      <alignment horizontal="center" vertical="center" wrapText="1"/>
    </xf>
    <xf numFmtId="43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60" applyBorder="1" applyAlignment="1">
      <alignment horizontal="center" vertical="center" wrapText="1"/>
    </xf>
    <xf numFmtId="164" fontId="1" fillId="0" borderId="0" xfId="6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8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164" fontId="8" fillId="0" borderId="11" xfId="60" applyFont="1" applyFill="1" applyBorder="1" applyAlignment="1" applyProtection="1">
      <alignment horizontal="right"/>
      <protection/>
    </xf>
    <xf numFmtId="164" fontId="6" fillId="0" borderId="11" xfId="60" applyFont="1" applyFill="1" applyBorder="1" applyAlignment="1" applyProtection="1">
      <alignment/>
      <protection/>
    </xf>
    <xf numFmtId="164" fontId="8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wrapText="1"/>
    </xf>
    <xf numFmtId="164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64" fontId="6" fillId="0" borderId="11" xfId="60" applyFont="1" applyFill="1" applyBorder="1" applyAlignment="1" applyProtection="1">
      <alignment horizontal="right"/>
      <protection/>
    </xf>
    <xf numFmtId="0" fontId="6" fillId="0" borderId="11" xfId="0" applyFont="1" applyBorder="1" applyAlignment="1">
      <alignment/>
    </xf>
    <xf numFmtId="164" fontId="8" fillId="0" borderId="11" xfId="60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right"/>
    </xf>
    <xf numFmtId="164" fontId="6" fillId="0" borderId="12" xfId="60" applyNumberFormat="1" applyFont="1" applyFill="1" applyBorder="1" applyAlignment="1" applyProtection="1">
      <alignment horizontal="right"/>
      <protection/>
    </xf>
    <xf numFmtId="0" fontId="8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164" fontId="8" fillId="0" borderId="10" xfId="60" applyFont="1" applyFill="1" applyBorder="1" applyAlignment="1" applyProtection="1">
      <alignment horizontal="center" vertical="center"/>
      <protection/>
    </xf>
    <xf numFmtId="164" fontId="8" fillId="0" borderId="10" xfId="60" applyFont="1" applyFill="1" applyBorder="1" applyAlignment="1" applyProtection="1">
      <alignment horizontal="center" wrapText="1"/>
      <protection/>
    </xf>
    <xf numFmtId="0" fontId="8" fillId="0" borderId="10" xfId="0" applyFont="1" applyBorder="1" applyAlignment="1">
      <alignment horizontal="center" wrapText="1"/>
    </xf>
    <xf numFmtId="49" fontId="8" fillId="0" borderId="10" xfId="60" applyNumberFormat="1" applyFont="1" applyFill="1" applyBorder="1" applyAlignment="1" applyProtection="1">
      <alignment horizontal="center" wrapText="1"/>
      <protection/>
    </xf>
    <xf numFmtId="0" fontId="8" fillId="0" borderId="14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center"/>
    </xf>
    <xf numFmtId="164" fontId="8" fillId="0" borderId="14" xfId="60" applyFont="1" applyFill="1" applyBorder="1" applyAlignment="1" applyProtection="1">
      <alignment horizontal="center" vertical="center"/>
      <protection/>
    </xf>
    <xf numFmtId="164" fontId="8" fillId="0" borderId="14" xfId="60" applyFont="1" applyFill="1" applyBorder="1" applyAlignment="1" applyProtection="1">
      <alignment horizontal="center" wrapText="1"/>
      <protection/>
    </xf>
    <xf numFmtId="0" fontId="8" fillId="0" borderId="14" xfId="0" applyFont="1" applyBorder="1" applyAlignment="1">
      <alignment horizontal="center" wrapText="1"/>
    </xf>
    <xf numFmtId="49" fontId="8" fillId="0" borderId="14" xfId="60" applyNumberFormat="1" applyFont="1" applyFill="1" applyBorder="1" applyAlignment="1" applyProtection="1">
      <alignment horizontal="center" wrapText="1"/>
      <protection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&#225;rio\Documents\Cris\TRABALHO\PROJETOS%20LEVANTADOS\Cai&#231;ara\2011\E.M.E.F.%20M%20-%20com%204%20salas%20de%20aula%2027-12-11\QUIOSQU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BS%20PORORO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 calc"/>
      <sheetName val="orçam"/>
      <sheetName val="Plan1"/>
    </sheetNames>
    <sheetDataSet>
      <sheetData sheetId="0">
        <row r="9">
          <cell r="B9" t="str">
            <v>SERVIÇOS PRELIMINARES</v>
          </cell>
        </row>
        <row r="13">
          <cell r="B13" t="str">
            <v>LOCACAO CONVENCIONAL DE OBRA, ATRAVÉS DE GABARITO DE TABUAS CORRIDAS PONTALETADAS A CADA 1,50M</v>
          </cell>
        </row>
        <row r="16">
          <cell r="B16" t="str">
            <v>MOVIMENTO DE TERRA</v>
          </cell>
        </row>
        <row r="31">
          <cell r="B31" t="str">
            <v>FUNDAÇÕES</v>
          </cell>
        </row>
        <row r="43">
          <cell r="B43" t="str">
            <v>CONCRETO ARMADO</v>
          </cell>
        </row>
        <row r="61">
          <cell r="B61" t="str">
            <v>ELEVAÇÃO</v>
          </cell>
        </row>
        <row r="73">
          <cell r="B73" t="str">
            <v>COBERTA</v>
          </cell>
        </row>
        <row r="88">
          <cell r="B88" t="str">
            <v>PISO</v>
          </cell>
        </row>
        <row r="97">
          <cell r="B97" t="str">
            <v>REVESTIMENTO</v>
          </cell>
        </row>
        <row r="119">
          <cell r="B119" t="str">
            <v>ESQUADRIAS</v>
          </cell>
        </row>
        <row r="152">
          <cell r="B152" t="str">
            <v>INSTALAÇÕES ELÉTRICA</v>
          </cell>
        </row>
        <row r="166">
          <cell r="B166" t="str">
            <v>PINTURA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m calc"/>
      <sheetName val="planilha"/>
      <sheetName val="cronog"/>
      <sheetName val="composição"/>
    </sheetNames>
    <sheetDataSet>
      <sheetData sheetId="0">
        <row r="1">
          <cell r="A1" t="str">
            <v>ESTADO DA PARAIBA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5.140625" style="1" customWidth="1"/>
    <col min="2" max="2" width="71.28125" style="2" customWidth="1"/>
    <col min="3" max="3" width="10.28125" style="3" customWidth="1"/>
    <col min="4" max="4" width="8.8515625" style="4" customWidth="1"/>
    <col min="5" max="16384" width="8.8515625" style="2" customWidth="1"/>
  </cols>
  <sheetData>
    <row r="1" spans="1:5" s="15" customFormat="1" ht="12.75">
      <c r="A1" s="86" t="s">
        <v>0</v>
      </c>
      <c r="C1" s="3"/>
      <c r="D1" s="6"/>
      <c r="E1" s="86"/>
    </row>
    <row r="2" spans="1:5" s="15" customFormat="1" ht="12.75">
      <c r="A2" s="86" t="s">
        <v>1</v>
      </c>
      <c r="C2" s="3"/>
      <c r="D2" s="6"/>
      <c r="E2" s="86"/>
    </row>
    <row r="3" spans="1:5" s="15" customFormat="1" ht="12.75">
      <c r="A3" s="86" t="s">
        <v>232</v>
      </c>
      <c r="C3" s="3"/>
      <c r="D3" s="6"/>
      <c r="E3" s="86"/>
    </row>
    <row r="4" spans="1:5" ht="12.75">
      <c r="A4" s="120" t="s">
        <v>233</v>
      </c>
      <c r="B4" s="120"/>
      <c r="C4" s="120"/>
      <c r="D4" s="120"/>
      <c r="E4" s="7"/>
    </row>
    <row r="5" spans="1:5" ht="12.75">
      <c r="A5" s="115" t="s">
        <v>231</v>
      </c>
      <c r="B5" s="115"/>
      <c r="C5" s="115"/>
      <c r="D5" s="115"/>
      <c r="E5" s="7"/>
    </row>
    <row r="6" ht="13.5" customHeight="1"/>
    <row r="7" spans="1:4" s="10" customFormat="1" ht="15">
      <c r="A7" s="117" t="s">
        <v>2</v>
      </c>
      <c r="B7" s="116" t="s">
        <v>3</v>
      </c>
      <c r="C7" s="8" t="s">
        <v>4</v>
      </c>
      <c r="D7" s="9" t="s">
        <v>5</v>
      </c>
    </row>
    <row r="8" spans="1:4" s="10" customFormat="1" ht="15">
      <c r="A8" s="11" t="s">
        <v>6</v>
      </c>
      <c r="B8" s="12" t="s">
        <v>7</v>
      </c>
      <c r="C8" s="8"/>
      <c r="D8" s="9"/>
    </row>
    <row r="9" spans="1:4" s="15" customFormat="1" ht="12.75">
      <c r="A9" s="11"/>
      <c r="B9" s="12" t="s">
        <v>8</v>
      </c>
      <c r="C9" s="13">
        <f>491.01</f>
        <v>491.01</v>
      </c>
      <c r="D9" s="14" t="s">
        <v>9</v>
      </c>
    </row>
    <row r="10" spans="1:8" s="15" customFormat="1" ht="26.25">
      <c r="A10" s="11" t="s">
        <v>10</v>
      </c>
      <c r="B10" s="16" t="s">
        <v>11</v>
      </c>
      <c r="C10" s="17"/>
      <c r="D10" s="18"/>
      <c r="E10" s="19"/>
      <c r="F10" s="19"/>
      <c r="G10" s="19"/>
      <c r="H10" s="19"/>
    </row>
    <row r="11" spans="1:4" s="15" customFormat="1" ht="12.75">
      <c r="A11" s="11"/>
      <c r="B11" s="12" t="s">
        <v>8</v>
      </c>
      <c r="C11" s="13">
        <f>491.01</f>
        <v>491.01</v>
      </c>
      <c r="D11" s="14" t="s">
        <v>9</v>
      </c>
    </row>
    <row r="12" spans="1:4" ht="12.75">
      <c r="A12" s="20"/>
      <c r="B12" s="21"/>
      <c r="C12" s="13"/>
      <c r="D12" s="14"/>
    </row>
    <row r="13" spans="1:4" s="10" customFormat="1" ht="15">
      <c r="A13" s="117" t="s">
        <v>12</v>
      </c>
      <c r="B13" s="116" t="s">
        <v>13</v>
      </c>
      <c r="C13" s="8"/>
      <c r="D13" s="9"/>
    </row>
    <row r="14" spans="1:8" s="15" customFormat="1" ht="26.25">
      <c r="A14" s="11" t="s">
        <v>14</v>
      </c>
      <c r="B14" s="16" t="str">
        <f>planilha!B15</f>
        <v>ESCAVAÇÃO MANUAL DE VALA COM PROFUNDIDADE MENOR OU IGUAL A 1,30 M (para vala)</v>
      </c>
      <c r="C14" s="17"/>
      <c r="D14" s="18"/>
      <c r="E14" s="19"/>
      <c r="F14" s="19"/>
      <c r="G14" s="19"/>
      <c r="H14" s="19"/>
    </row>
    <row r="15" spans="1:4" s="15" customFormat="1" ht="26.25">
      <c r="A15" s="11"/>
      <c r="B15" s="22" t="s">
        <v>15</v>
      </c>
      <c r="C15" s="13"/>
      <c r="D15" s="14"/>
    </row>
    <row r="16" spans="1:4" s="15" customFormat="1" ht="12.75">
      <c r="A16" s="11"/>
      <c r="B16" s="23" t="s">
        <v>16</v>
      </c>
      <c r="C16" s="24"/>
      <c r="D16" s="14"/>
    </row>
    <row r="17" spans="1:4" s="15" customFormat="1" ht="12.75">
      <c r="A17" s="11"/>
      <c r="B17" s="23" t="s">
        <v>17</v>
      </c>
      <c r="C17" s="24">
        <v>50.19</v>
      </c>
      <c r="D17" s="14" t="s">
        <v>18</v>
      </c>
    </row>
    <row r="18" spans="1:8" s="15" customFormat="1" ht="26.25">
      <c r="A18" s="11" t="s">
        <v>19</v>
      </c>
      <c r="B18" s="16" t="str">
        <f>planilha!B16</f>
        <v>ESCAVAÇÃO MANUAL DE VALA COM PROFUNDIDADE MENOR OU IGUAL A 1,30 M (para fundação de pilares)</v>
      </c>
      <c r="C18" s="17"/>
      <c r="D18" s="18"/>
      <c r="E18" s="19"/>
      <c r="F18" s="19"/>
      <c r="G18" s="19"/>
      <c r="H18" s="19"/>
    </row>
    <row r="19" spans="1:4" s="15" customFormat="1" ht="12.75">
      <c r="A19" s="11"/>
      <c r="B19" s="24" t="s">
        <v>227</v>
      </c>
      <c r="C19" s="13">
        <v>13.25</v>
      </c>
      <c r="D19" s="14" t="s">
        <v>18</v>
      </c>
    </row>
    <row r="20" spans="1:4" s="15" customFormat="1" ht="12.75">
      <c r="A20" s="11"/>
      <c r="B20" s="24" t="s">
        <v>228</v>
      </c>
      <c r="C20" s="13">
        <f>SUM(C17:C19)</f>
        <v>63.44</v>
      </c>
      <c r="D20" s="14" t="s">
        <v>18</v>
      </c>
    </row>
    <row r="21" spans="1:4" s="15" customFormat="1" ht="12.75">
      <c r="A21" s="11" t="s">
        <v>20</v>
      </c>
      <c r="B21" s="25" t="s">
        <v>21</v>
      </c>
      <c r="C21" s="24"/>
      <c r="D21" s="14"/>
    </row>
    <row r="22" spans="1:4" s="15" customFormat="1" ht="12.75">
      <c r="A22" s="11"/>
      <c r="B22" s="23" t="s">
        <v>22</v>
      </c>
      <c r="C22" s="24"/>
      <c r="D22" s="14"/>
    </row>
    <row r="23" spans="1:4" s="15" customFormat="1" ht="12.75">
      <c r="A23" s="11"/>
      <c r="B23" s="23" t="s">
        <v>23</v>
      </c>
      <c r="C23" s="24">
        <v>209.27</v>
      </c>
      <c r="D23" s="14" t="s">
        <v>18</v>
      </c>
    </row>
    <row r="24" spans="1:4" s="15" customFormat="1" ht="12.75">
      <c r="A24" s="11" t="s">
        <v>24</v>
      </c>
      <c r="B24" s="23" t="str">
        <f>planilha!B18</f>
        <v>REATERRO MANUAL APILOADO COM SOQUETE</v>
      </c>
      <c r="C24" s="24"/>
      <c r="D24" s="14"/>
    </row>
    <row r="25" spans="1:4" s="15" customFormat="1" ht="12.75">
      <c r="A25" s="11"/>
      <c r="B25" s="23" t="s">
        <v>25</v>
      </c>
      <c r="C25" s="24">
        <v>46.14</v>
      </c>
      <c r="D25" s="14" t="s">
        <v>18</v>
      </c>
    </row>
    <row r="26" spans="1:4" s="15" customFormat="1" ht="12.75">
      <c r="A26" s="11" t="s">
        <v>26</v>
      </c>
      <c r="B26" s="23" t="str">
        <f>planilha!B19</f>
        <v>ATERRO MANUAL DE VALAS COM AREIA PARA ATERRO</v>
      </c>
      <c r="C26" s="24"/>
      <c r="D26" s="14"/>
    </row>
    <row r="27" spans="1:4" s="15" customFormat="1" ht="12.75">
      <c r="A27" s="11"/>
      <c r="B27" s="23" t="s">
        <v>27</v>
      </c>
      <c r="C27" s="24">
        <v>163.13</v>
      </c>
      <c r="D27" s="14" t="s">
        <v>18</v>
      </c>
    </row>
    <row r="28" spans="1:4" s="15" customFormat="1" ht="12.75">
      <c r="A28" s="11"/>
      <c r="B28" s="23"/>
      <c r="C28" s="24"/>
      <c r="D28" s="14"/>
    </row>
    <row r="29" spans="1:4" s="10" customFormat="1" ht="15">
      <c r="A29" s="117" t="s">
        <v>28</v>
      </c>
      <c r="B29" s="116" t="s">
        <v>29</v>
      </c>
      <c r="C29" s="8"/>
      <c r="D29" s="9"/>
    </row>
    <row r="30" spans="1:8" s="15" customFormat="1" ht="12.75">
      <c r="A30" s="11" t="s">
        <v>30</v>
      </c>
      <c r="B30" s="16" t="str">
        <f>planilha!B22</f>
        <v>EMBASAMENTO C/PEDRA ARGAMASSADA UTILIZANDO ARG.CIM/AREIA 1:4</v>
      </c>
      <c r="C30" s="16"/>
      <c r="D30" s="16"/>
      <c r="E30" s="19"/>
      <c r="F30" s="19"/>
      <c r="G30" s="19"/>
      <c r="H30" s="19"/>
    </row>
    <row r="31" spans="1:4" s="15" customFormat="1" ht="12.75">
      <c r="A31" s="11"/>
      <c r="B31" s="23" t="s">
        <v>17</v>
      </c>
      <c r="C31" s="24">
        <v>50.19</v>
      </c>
      <c r="D31" s="14" t="s">
        <v>18</v>
      </c>
    </row>
    <row r="32" spans="1:8" s="15" customFormat="1" ht="52.5">
      <c r="A32" s="11" t="s">
        <v>32</v>
      </c>
      <c r="B32" s="16" t="str">
        <f>planilha!B23</f>
        <v>ALVENARIA DE VEDAÇÃO DE BLOCOS CERÂMICOS FURADOS NA HORIZONTAL DE 14X9X19CM (ESPESSURA 14CM, BLOCO DEITADO) DE PAREDES COM ÁREA LÍQUIDA MENOR QUE 6M² SEM VÃOS E ARGAMASSA DE ASSENTAMENTO COM PREPARO MANUAL. (alvenaria de 1 vez)</v>
      </c>
      <c r="C32" s="17"/>
      <c r="D32" s="18"/>
      <c r="E32" s="19"/>
      <c r="F32" s="19"/>
      <c r="G32" s="19"/>
      <c r="H32" s="19"/>
    </row>
    <row r="33" spans="1:4" s="15" customFormat="1" ht="12.75">
      <c r="A33" s="11"/>
      <c r="B33" s="26" t="s">
        <v>33</v>
      </c>
      <c r="C33" s="13"/>
      <c r="D33" s="14"/>
    </row>
    <row r="34" spans="1:4" s="15" customFormat="1" ht="12.75">
      <c r="A34" s="11"/>
      <c r="B34" s="26" t="s">
        <v>34</v>
      </c>
      <c r="C34" s="13">
        <v>77.89</v>
      </c>
      <c r="D34" s="14" t="s">
        <v>9</v>
      </c>
    </row>
    <row r="35" spans="1:8" s="15" customFormat="1" ht="26.25">
      <c r="A35" s="11" t="s">
        <v>35</v>
      </c>
      <c r="B35" s="16" t="str">
        <f>planilha!B24</f>
        <v>EXECUÇÃO DE ESTRUTURAS DE CONCRETO ARMADO, PARA EDIFICAÇÃO INSTITUCIONAL TÉRREA, FCK = 25 MPA (Radier)</v>
      </c>
      <c r="C35" s="17"/>
      <c r="D35" s="18"/>
      <c r="E35" s="19"/>
      <c r="F35" s="19"/>
      <c r="G35" s="19"/>
      <c r="H35" s="19"/>
    </row>
    <row r="36" spans="1:4" s="15" customFormat="1" ht="12.75">
      <c r="A36" s="11"/>
      <c r="B36" s="26" t="s">
        <v>36</v>
      </c>
      <c r="C36" s="13">
        <v>7.79</v>
      </c>
      <c r="D36" s="14" t="s">
        <v>9</v>
      </c>
    </row>
    <row r="37" spans="1:4" s="15" customFormat="1" ht="26.25">
      <c r="A37" s="11" t="s">
        <v>37</v>
      </c>
      <c r="B37" s="25" t="str">
        <f>planilha!B25</f>
        <v>CONCRETO CICLOPICO FCK=10MPA 30% PEDRA DE MAO INCLUSIVE LANCAMENTO (para fundação de pilares)</v>
      </c>
      <c r="C37" s="13"/>
      <c r="D37" s="14"/>
    </row>
    <row r="38" spans="1:4" s="15" customFormat="1" ht="12.75">
      <c r="A38" s="11"/>
      <c r="B38" s="24" t="s">
        <v>227</v>
      </c>
      <c r="C38" s="13">
        <v>13.25</v>
      </c>
      <c r="D38" s="14" t="s">
        <v>18</v>
      </c>
    </row>
    <row r="39" spans="1:4" s="15" customFormat="1" ht="12.75">
      <c r="A39" s="11"/>
      <c r="B39" s="24"/>
      <c r="C39" s="13"/>
      <c r="D39" s="14"/>
    </row>
    <row r="40" spans="1:4" s="10" customFormat="1" ht="15">
      <c r="A40" s="117" t="s">
        <v>38</v>
      </c>
      <c r="B40" s="116" t="s">
        <v>39</v>
      </c>
      <c r="C40" s="8"/>
      <c r="D40" s="9"/>
    </row>
    <row r="41" spans="1:4" s="29" customFormat="1" ht="26.25">
      <c r="A41" s="11" t="s">
        <v>40</v>
      </c>
      <c r="B41" s="22" t="str">
        <f>planilha!B28</f>
        <v>EXECUÇÃO DE ESTRUTURAS DE CONCRETO ARMADO, PARA EDIFICAÇÃO INSTITUCIONAL TÉRREA, FCK = 25 MPA (Pilar)</v>
      </c>
      <c r="C41" s="27"/>
      <c r="D41" s="28"/>
    </row>
    <row r="42" spans="1:4" s="15" customFormat="1" ht="12.75">
      <c r="A42" s="11"/>
      <c r="B42" s="12" t="s">
        <v>229</v>
      </c>
      <c r="C42" s="13">
        <v>5.74</v>
      </c>
      <c r="D42" s="14" t="s">
        <v>18</v>
      </c>
    </row>
    <row r="43" spans="1:8" s="15" customFormat="1" ht="26.25">
      <c r="A43" s="11" t="s">
        <v>41</v>
      </c>
      <c r="B43" s="16" t="str">
        <f>planilha!B29</f>
        <v>EXECUÇÃO DE ESTRUTURAS DE CONCRETO ARMADO, PARA EDIFICAÇÃO INSTITUCIONAL TÉRREA, FCK = 25 MPA (Cinta)</v>
      </c>
      <c r="C43" s="17"/>
      <c r="D43" s="18"/>
      <c r="E43" s="19"/>
      <c r="F43" s="19"/>
      <c r="G43" s="19"/>
      <c r="H43" s="19"/>
    </row>
    <row r="44" spans="1:4" s="15" customFormat="1" ht="12.75">
      <c r="A44" s="11"/>
      <c r="B44" s="23" t="s">
        <v>42</v>
      </c>
      <c r="C44" s="13">
        <v>3.58</v>
      </c>
      <c r="D44" s="14" t="s">
        <v>18</v>
      </c>
    </row>
    <row r="45" spans="1:4" s="29" customFormat="1" ht="39">
      <c r="A45" s="11" t="s">
        <v>43</v>
      </c>
      <c r="B45" s="22" t="str">
        <f>planilha!B30</f>
        <v>LAJE PRE-MOLDADA P/FORRO, SOBRECARGA 100KG/M2, VAOS ATE 3,50M/E=8CM, C/LAJOTAS E CAP.C/CONC FCK=20MPA, 3CM, INTER-EIXO 38CM, C/ESCORAMENTO (REAPR.3X) E FERRAGEM NEGATIVA</v>
      </c>
      <c r="C45" s="27"/>
      <c r="D45" s="28"/>
    </row>
    <row r="46" spans="1:4" s="29" customFormat="1" ht="15">
      <c r="A46" s="11"/>
      <c r="B46" s="22" t="s">
        <v>44</v>
      </c>
      <c r="C46" s="13">
        <v>443.3</v>
      </c>
      <c r="D46" s="14" t="s">
        <v>9</v>
      </c>
    </row>
    <row r="47" spans="1:4" s="15" customFormat="1" ht="12.75">
      <c r="A47" s="11"/>
      <c r="B47" s="24"/>
      <c r="C47" s="13"/>
      <c r="D47" s="14"/>
    </row>
    <row r="48" spans="1:4" s="10" customFormat="1" ht="15">
      <c r="A48" s="117" t="s">
        <v>45</v>
      </c>
      <c r="B48" s="116" t="s">
        <v>46</v>
      </c>
      <c r="C48" s="8"/>
      <c r="D48" s="9"/>
    </row>
    <row r="49" spans="1:8" s="15" customFormat="1" ht="52.5">
      <c r="A49" s="11" t="s">
        <v>47</v>
      </c>
      <c r="B49" s="16" t="str">
        <f>planilha!B33</f>
        <v>ALVENARIA DE VEDAÇÃO DE BLOCOS CERÂMICOS FURADOS NA HORIZONTAL DE 9X14X19CM (ESPESSURA 9CM) DE PAREDES COM ÁREA LÍQUIDA MENOR QUE 6M² SEM VÃOS E ARGAMASSA DE ASSENTAMENTO COM PREPARO MANUAL.  (alvenaria de 1/2 vez)</v>
      </c>
      <c r="C49" s="17"/>
      <c r="D49" s="18"/>
      <c r="E49" s="19"/>
      <c r="F49" s="19"/>
      <c r="G49" s="19"/>
      <c r="H49" s="19"/>
    </row>
    <row r="50" spans="1:4" s="15" customFormat="1" ht="12.75">
      <c r="A50" s="11"/>
      <c r="B50" s="25" t="s">
        <v>48</v>
      </c>
      <c r="C50" s="13">
        <v>536.46</v>
      </c>
      <c r="D50" s="14" t="s">
        <v>9</v>
      </c>
    </row>
    <row r="51" spans="1:4" ht="12.75">
      <c r="A51" s="20"/>
      <c r="B51" s="21"/>
      <c r="C51" s="13"/>
      <c r="D51" s="14"/>
    </row>
    <row r="52" spans="1:4" s="29" customFormat="1" ht="15">
      <c r="A52" s="117" t="s">
        <v>49</v>
      </c>
      <c r="B52" s="116" t="s">
        <v>50</v>
      </c>
      <c r="C52" s="8"/>
      <c r="D52" s="9"/>
    </row>
    <row r="53" spans="1:4" s="15" customFormat="1" ht="39">
      <c r="A53" s="11" t="s">
        <v>51</v>
      </c>
      <c r="B53" s="30" t="s">
        <v>52</v>
      </c>
      <c r="C53" s="31"/>
      <c r="D53" s="32"/>
    </row>
    <row r="54" spans="1:4" s="15" customFormat="1" ht="12.75">
      <c r="A54" s="11"/>
      <c r="B54" s="12" t="s">
        <v>53</v>
      </c>
      <c r="C54" s="13">
        <v>605.06</v>
      </c>
      <c r="D54" s="14" t="s">
        <v>9</v>
      </c>
    </row>
    <row r="55" spans="1:4" s="15" customFormat="1" ht="39">
      <c r="A55" s="11" t="s">
        <v>54</v>
      </c>
      <c r="B55" s="30" t="s">
        <v>55</v>
      </c>
      <c r="C55" s="13"/>
      <c r="D55" s="14"/>
    </row>
    <row r="56" spans="1:4" s="15" customFormat="1" ht="12.75">
      <c r="A56" s="11"/>
      <c r="B56" s="12" t="s">
        <v>53</v>
      </c>
      <c r="C56" s="13">
        <v>605.06</v>
      </c>
      <c r="D56" s="14" t="s">
        <v>9</v>
      </c>
    </row>
    <row r="57" spans="1:4" s="15" customFormat="1" ht="26.25">
      <c r="A57" s="11" t="s">
        <v>56</v>
      </c>
      <c r="B57" s="30" t="s">
        <v>57</v>
      </c>
      <c r="C57" s="13"/>
      <c r="D57" s="14"/>
    </row>
    <row r="58" spans="1:4" s="15" customFormat="1" ht="12.75">
      <c r="A58" s="11"/>
      <c r="B58" s="12" t="s">
        <v>58</v>
      </c>
      <c r="C58" s="13">
        <v>125.4</v>
      </c>
      <c r="D58" s="14" t="s">
        <v>59</v>
      </c>
    </row>
    <row r="59" spans="1:4" s="15" customFormat="1" ht="26.25">
      <c r="A59" s="11" t="s">
        <v>60</v>
      </c>
      <c r="B59" s="59" t="str">
        <f>planilha!B39</f>
        <v>RUFO EM FIBROCIMENTO PARA TELHA ONDULADA E = 6 MM, ABA DE 26 CM, INCLUSO TRANSPORTE VERTICAL</v>
      </c>
      <c r="C59" s="13"/>
      <c r="D59" s="14"/>
    </row>
    <row r="60" spans="1:4" s="15" customFormat="1" ht="12.75">
      <c r="A60" s="11"/>
      <c r="B60" s="12" t="s">
        <v>61</v>
      </c>
      <c r="C60" s="13">
        <v>37.44</v>
      </c>
      <c r="D60" s="14" t="s">
        <v>59</v>
      </c>
    </row>
    <row r="61" spans="1:8" s="15" customFormat="1" ht="39">
      <c r="A61" s="11" t="s">
        <v>62</v>
      </c>
      <c r="B61" s="16" t="str">
        <f>planilha!B40</f>
        <v>TRAMA DE MADEIRA COMPOSTA POR RIPAS, CAIBROS E TERÇAS PARA TELHADOS DE ATÉ 2 ÁGUAS PARA TELHA CERÂMICA CAPA-CANAL, INCLUSO TRANSPORTE VERTICAL.</v>
      </c>
      <c r="C61" s="16"/>
      <c r="D61" s="16"/>
      <c r="E61" s="19"/>
      <c r="F61" s="19"/>
      <c r="G61" s="19"/>
      <c r="H61" s="19"/>
    </row>
    <row r="62" spans="1:4" s="15" customFormat="1" ht="12.75">
      <c r="A62" s="11"/>
      <c r="B62" s="23" t="s">
        <v>63</v>
      </c>
      <c r="C62" s="13">
        <v>15.17</v>
      </c>
      <c r="D62" s="14" t="s">
        <v>9</v>
      </c>
    </row>
    <row r="63" spans="1:8" s="15" customFormat="1" ht="26.25">
      <c r="A63" s="11" t="s">
        <v>64</v>
      </c>
      <c r="B63" s="16" t="str">
        <f>planilha!B41</f>
        <v>TELHAMENTO COM TELHA CERÂMICA CAPA-CANAL, TIPO PAULISTA, COM ATÉ 2 ÁGUAS, INCLUSO TRANSPORTE VERTICAL.</v>
      </c>
      <c r="C63" s="16"/>
      <c r="D63" s="16"/>
      <c r="E63" s="19"/>
      <c r="F63" s="19"/>
      <c r="G63" s="19"/>
      <c r="H63" s="19"/>
    </row>
    <row r="64" spans="1:4" s="15" customFormat="1" ht="12.75">
      <c r="A64" s="11"/>
      <c r="B64" s="23" t="s">
        <v>63</v>
      </c>
      <c r="C64" s="13">
        <v>15.17</v>
      </c>
      <c r="D64" s="14" t="s">
        <v>9</v>
      </c>
    </row>
    <row r="65" spans="1:4" s="15" customFormat="1" ht="12.75">
      <c r="A65" s="11"/>
      <c r="B65" s="24"/>
      <c r="C65" s="13"/>
      <c r="D65" s="14"/>
    </row>
    <row r="66" spans="1:4" s="33" customFormat="1" ht="15">
      <c r="A66" s="117" t="s">
        <v>65</v>
      </c>
      <c r="B66" s="116" t="s">
        <v>66</v>
      </c>
      <c r="C66" s="8"/>
      <c r="D66" s="9"/>
    </row>
    <row r="67" spans="1:8" s="15" customFormat="1" ht="26.25">
      <c r="A67" s="11" t="s">
        <v>67</v>
      </c>
      <c r="B67" s="16" t="str">
        <f>planilha!B44</f>
        <v>LASTRO DE CONCRETO MAGRO, APLICADO EM PISOS OU RADIERS, ESPESSURA DE 5CM.</v>
      </c>
      <c r="C67" s="16"/>
      <c r="D67" s="16"/>
      <c r="E67" s="19"/>
      <c r="F67" s="19"/>
      <c r="G67" s="19"/>
      <c r="H67" s="19"/>
    </row>
    <row r="68" spans="1:4" s="15" customFormat="1" ht="12.75">
      <c r="A68" s="11"/>
      <c r="B68" s="12" t="s">
        <v>68</v>
      </c>
      <c r="C68" s="13">
        <v>465.05</v>
      </c>
      <c r="D68" s="14" t="s">
        <v>9</v>
      </c>
    </row>
    <row r="69" spans="1:8" s="15" customFormat="1" ht="39">
      <c r="A69" s="11" t="s">
        <v>69</v>
      </c>
      <c r="B69" s="16" t="str">
        <f>planilha!B45</f>
        <v>CONTRAPISO EM ARGAMASSA TRAÇO 1:4 (CIMENTO E AREIA), PREPARO MANUAL, APLICADO EM ÁREAS SECAS MENORES QUE 10M2 SOBRE LAJE, ADERIDO, ESPESSURA 2CM, ACABAMENTO NÃO REFORÇADO</v>
      </c>
      <c r="C69" s="16"/>
      <c r="D69" s="16"/>
      <c r="E69" s="19"/>
      <c r="F69" s="19"/>
      <c r="G69" s="19"/>
      <c r="H69" s="19"/>
    </row>
    <row r="70" spans="1:4" s="15" customFormat="1" ht="12.75">
      <c r="A70" s="11"/>
      <c r="B70" s="12" t="s">
        <v>68</v>
      </c>
      <c r="C70" s="13">
        <v>465.05</v>
      </c>
      <c r="D70" s="14" t="s">
        <v>9</v>
      </c>
    </row>
    <row r="71" spans="1:8" s="15" customFormat="1" ht="26.25">
      <c r="A71" s="11" t="s">
        <v>70</v>
      </c>
      <c r="B71" s="16" t="str">
        <f>planilha!B46</f>
        <v>PISO EM GRANILITE, MARMORITE OU GRANITINA ESPESSURA 8 MM, INCLUSO JUNTAS DE DILATACAO PLASTICAS</v>
      </c>
      <c r="C71" s="17"/>
      <c r="D71" s="18"/>
      <c r="E71" s="19"/>
      <c r="F71" s="19"/>
      <c r="G71" s="19"/>
      <c r="H71" s="19"/>
    </row>
    <row r="72" spans="1:4" s="15" customFormat="1" ht="12.75">
      <c r="A72" s="11"/>
      <c r="B72" s="12" t="s">
        <v>68</v>
      </c>
      <c r="C72" s="13">
        <v>465.05</v>
      </c>
      <c r="D72" s="14" t="s">
        <v>9</v>
      </c>
    </row>
    <row r="73" spans="1:4" s="15" customFormat="1" ht="12.75">
      <c r="A73" s="11"/>
      <c r="B73" s="24"/>
      <c r="C73" s="13"/>
      <c r="D73" s="14"/>
    </row>
    <row r="74" spans="1:4" s="33" customFormat="1" ht="15">
      <c r="A74" s="117" t="s">
        <v>71</v>
      </c>
      <c r="B74" s="116" t="s">
        <v>72</v>
      </c>
      <c r="C74" s="8"/>
      <c r="D74" s="9"/>
    </row>
    <row r="75" spans="1:8" s="15" customFormat="1" ht="39">
      <c r="A75" s="11" t="s">
        <v>73</v>
      </c>
      <c r="B75" s="16" t="str">
        <f>planilha!B49</f>
        <v>CHAPISCO APLICADO TANTO EM PILARES E VIGAS DE CONCRETO COMO EM ALVENARIAS DE PAREDES INTERNAS, COM COLHER DE PEDREIRO. ARGAMASSA TRAÇO 1:3 COM PREPARO MANUAL </v>
      </c>
      <c r="C75" s="16"/>
      <c r="D75" s="16"/>
      <c r="E75" s="19"/>
      <c r="F75" s="19"/>
      <c r="G75" s="19"/>
      <c r="H75" s="19"/>
    </row>
    <row r="76" spans="1:4" s="15" customFormat="1" ht="12.75">
      <c r="A76" s="11"/>
      <c r="B76" s="24" t="s">
        <v>74</v>
      </c>
      <c r="C76" s="13"/>
      <c r="D76" s="14"/>
    </row>
    <row r="77" spans="1:4" s="15" customFormat="1" ht="12.75">
      <c r="A77" s="11"/>
      <c r="B77" s="24" t="s">
        <v>75</v>
      </c>
      <c r="C77" s="13">
        <v>1109.28</v>
      </c>
      <c r="D77" s="14" t="s">
        <v>9</v>
      </c>
    </row>
    <row r="78" spans="1:4" s="15" customFormat="1" ht="52.5">
      <c r="A78" s="11" t="s">
        <v>76</v>
      </c>
      <c r="B78" s="22" t="str">
        <f>planilha!B50</f>
        <v>EMBOÇO, PARA RECEBIMENTO DE CERÂMICA, EM ARGAMASSA TRAÇO 1:2:8, PREPARO MANUAL, APLICADO MANUALMENTE EM FACES INTERNAS DE PAREDES, PARA AMBIENTE COM ÁREA ENTRE 5M2 E 10M2, ESPESSURA DE 10MM, COM EXECUÇÃO DE TALISCAS.</v>
      </c>
      <c r="C78" s="13"/>
      <c r="D78" s="14"/>
    </row>
    <row r="79" spans="1:4" s="15" customFormat="1" ht="12.75">
      <c r="A79" s="11"/>
      <c r="B79" s="24" t="s">
        <v>78</v>
      </c>
      <c r="C79" s="13"/>
      <c r="D79" s="14"/>
    </row>
    <row r="80" spans="1:4" s="15" customFormat="1" ht="12.75">
      <c r="A80" s="11"/>
      <c r="B80" s="24" t="s">
        <v>79</v>
      </c>
      <c r="C80" s="13"/>
      <c r="D80" s="14"/>
    </row>
    <row r="81" spans="1:4" s="15" customFormat="1" ht="12.75">
      <c r="A81" s="11"/>
      <c r="B81" s="24" t="s">
        <v>80</v>
      </c>
      <c r="C81" s="13">
        <v>176.4</v>
      </c>
      <c r="D81" s="14" t="s">
        <v>9</v>
      </c>
    </row>
    <row r="82" spans="1:4" s="15" customFormat="1" ht="12.75">
      <c r="A82" s="11"/>
      <c r="B82" s="24" t="s">
        <v>81</v>
      </c>
      <c r="C82" s="13"/>
      <c r="D82" s="14"/>
    </row>
    <row r="83" spans="1:4" s="15" customFormat="1" ht="12.75">
      <c r="A83" s="11"/>
      <c r="B83" s="24" t="s">
        <v>82</v>
      </c>
      <c r="C83" s="13"/>
      <c r="D83" s="14"/>
    </row>
    <row r="84" spans="1:4" s="15" customFormat="1" ht="12.75">
      <c r="A84" s="11"/>
      <c r="B84" s="24" t="s">
        <v>83</v>
      </c>
      <c r="C84" s="13">
        <v>62.62</v>
      </c>
      <c r="D84" s="14" t="s">
        <v>9</v>
      </c>
    </row>
    <row r="85" spans="1:4" s="15" customFormat="1" ht="12.75">
      <c r="A85" s="11"/>
      <c r="B85" s="24" t="s">
        <v>84</v>
      </c>
      <c r="C85" s="13">
        <f>SUM(C81:C84)</f>
        <v>239.02</v>
      </c>
      <c r="D85" s="14" t="s">
        <v>9</v>
      </c>
    </row>
    <row r="86" spans="1:4" s="15" customFormat="1" ht="39.75" customHeight="1">
      <c r="A86" s="11" t="s">
        <v>85</v>
      </c>
      <c r="B86" s="22" t="s">
        <v>214</v>
      </c>
      <c r="C86" s="13"/>
      <c r="D86" s="14"/>
    </row>
    <row r="87" spans="1:4" s="15" customFormat="1" ht="12.75">
      <c r="A87" s="11"/>
      <c r="B87" s="24" t="s">
        <v>80</v>
      </c>
      <c r="C87" s="13">
        <v>176.4</v>
      </c>
      <c r="D87" s="14" t="s">
        <v>9</v>
      </c>
    </row>
    <row r="88" spans="1:4" s="15" customFormat="1" ht="42" customHeight="1">
      <c r="A88" s="11" t="s">
        <v>86</v>
      </c>
      <c r="B88" s="22" t="s">
        <v>215</v>
      </c>
      <c r="C88" s="13"/>
      <c r="D88" s="14"/>
    </row>
    <row r="89" spans="1:4" s="15" customFormat="1" ht="12.75">
      <c r="A89" s="11"/>
      <c r="B89" s="24" t="s">
        <v>83</v>
      </c>
      <c r="C89" s="13">
        <v>62.62</v>
      </c>
      <c r="D89" s="14" t="s">
        <v>9</v>
      </c>
    </row>
    <row r="90" spans="1:8" s="15" customFormat="1" ht="39">
      <c r="A90" s="11" t="s">
        <v>87</v>
      </c>
      <c r="B90" s="16" t="str">
        <f>planilha!B53</f>
        <v>MASSA ÚNICA, PARA RECEBIMENTO DE PINTURA, EM ARGAMASSA TRAÇO 1:2:8, PREPARO MANUAL, APLICADA MANUALMENTE EM FACES INTERNAS DE PAREDES, ESPESSURA DE 10MM, COM EXECUÇÃO DE TALISCAS</v>
      </c>
      <c r="C90" s="17"/>
      <c r="D90" s="18"/>
      <c r="E90" s="19"/>
      <c r="F90" s="19"/>
      <c r="G90" s="19"/>
      <c r="H90" s="19"/>
    </row>
    <row r="91" spans="1:4" s="15" customFormat="1" ht="12.75">
      <c r="A91" s="11"/>
      <c r="B91" s="24" t="s">
        <v>88</v>
      </c>
      <c r="C91" s="13">
        <v>870.26</v>
      </c>
      <c r="D91" s="14" t="s">
        <v>9</v>
      </c>
    </row>
    <row r="92" spans="1:4" s="15" customFormat="1" ht="26.25">
      <c r="A92" s="11" t="s">
        <v>89</v>
      </c>
      <c r="B92" s="59" t="s">
        <v>213</v>
      </c>
      <c r="C92" s="13"/>
      <c r="D92" s="14"/>
    </row>
    <row r="93" spans="1:4" s="15" customFormat="1" ht="12.75">
      <c r="A93" s="11"/>
      <c r="B93" s="24" t="s">
        <v>210</v>
      </c>
      <c r="C93" s="13">
        <v>196</v>
      </c>
      <c r="D93" s="14" t="s">
        <v>59</v>
      </c>
    </row>
    <row r="94" spans="1:4" s="15" customFormat="1" ht="12.75">
      <c r="A94" s="11"/>
      <c r="B94" s="24" t="s">
        <v>90</v>
      </c>
      <c r="C94" s="13"/>
      <c r="D94" s="14"/>
    </row>
    <row r="95" spans="1:4" s="15" customFormat="1" ht="12.75">
      <c r="A95" s="11"/>
      <c r="B95" s="24" t="s">
        <v>91</v>
      </c>
      <c r="C95" s="13">
        <v>19.6</v>
      </c>
      <c r="D95" s="14" t="s">
        <v>9</v>
      </c>
    </row>
    <row r="96" spans="1:4" s="15" customFormat="1" ht="52.5">
      <c r="A96" s="11" t="s">
        <v>92</v>
      </c>
      <c r="B96" s="59" t="str">
        <f>planilha!B55</f>
        <v>REVESTIMENTO CERÂMICO PARA PAREDES INTERNAS COM PLACAS TIPO GRÊS OU SEMI-GRÊS DE DIMENSÕES 10x10 CM APLICADAS EM AMBIENTES DE ÁREA MENOR QUE 5 M² NA ALTURA INTEIRA DAS PAREDES (FAIXA DE CERÂMICA e = 10 cm)</v>
      </c>
      <c r="C96" s="13"/>
      <c r="D96" s="14"/>
    </row>
    <row r="97" spans="1:4" s="15" customFormat="1" ht="12.75">
      <c r="A97" s="11"/>
      <c r="B97" s="24" t="s">
        <v>93</v>
      </c>
      <c r="C97" s="13">
        <v>6.96</v>
      </c>
      <c r="D97" s="14" t="s">
        <v>9</v>
      </c>
    </row>
    <row r="98" spans="1:4" s="15" customFormat="1" ht="12.75">
      <c r="A98" s="11"/>
      <c r="B98" s="24"/>
      <c r="C98" s="13"/>
      <c r="D98" s="14"/>
    </row>
    <row r="99" spans="1:4" s="33" customFormat="1" ht="15">
      <c r="A99" s="117" t="s">
        <v>94</v>
      </c>
      <c r="B99" s="118" t="s">
        <v>95</v>
      </c>
      <c r="C99" s="8"/>
      <c r="D99" s="9"/>
    </row>
    <row r="100" spans="1:8" s="39" customFormat="1" ht="28.5" customHeight="1">
      <c r="A100" s="34" t="s">
        <v>96</v>
      </c>
      <c r="B100" s="35" t="str">
        <f>planilha!B58</f>
        <v>JANELA DE ALUMÍNIO MAXIM-AR, FIXAÇÃO COM PARAFUSO SOBRE CONTRAMARCO (EXCLUSIVE CONTRAMARCO), COM VIDROS, PADRONIZADA</v>
      </c>
      <c r="C100" s="36"/>
      <c r="D100" s="37"/>
      <c r="E100" s="38"/>
      <c r="F100" s="38"/>
      <c r="G100" s="38"/>
      <c r="H100" s="38"/>
    </row>
    <row r="101" spans="1:8" s="39" customFormat="1" ht="12.75">
      <c r="A101" s="34"/>
      <c r="B101" s="35" t="s">
        <v>97</v>
      </c>
      <c r="C101" s="36">
        <v>37.8</v>
      </c>
      <c r="D101" s="37" t="s">
        <v>9</v>
      </c>
      <c r="E101" s="38"/>
      <c r="F101" s="38"/>
      <c r="G101" s="38"/>
      <c r="H101" s="38"/>
    </row>
    <row r="102" spans="1:8" s="39" customFormat="1" ht="26.25">
      <c r="A102" s="34" t="s">
        <v>98</v>
      </c>
      <c r="B102" s="35" t="s">
        <v>99</v>
      </c>
      <c r="C102" s="36"/>
      <c r="D102" s="37"/>
      <c r="E102" s="38"/>
      <c r="F102" s="38"/>
      <c r="G102" s="38"/>
      <c r="H102" s="38"/>
    </row>
    <row r="103" spans="1:8" s="39" customFormat="1" ht="12.75">
      <c r="A103" s="34"/>
      <c r="B103" s="35" t="s">
        <v>100</v>
      </c>
      <c r="C103" s="36">
        <v>11.76</v>
      </c>
      <c r="D103" s="37" t="s">
        <v>9</v>
      </c>
      <c r="E103" s="38"/>
      <c r="F103" s="38"/>
      <c r="G103" s="38"/>
      <c r="H103" s="38"/>
    </row>
    <row r="104" spans="1:4" s="15" customFormat="1" ht="12.75">
      <c r="A104" s="11"/>
      <c r="B104" s="24"/>
      <c r="C104" s="13"/>
      <c r="D104" s="14"/>
    </row>
    <row r="105" spans="1:4" s="33" customFormat="1" ht="15">
      <c r="A105" s="117" t="s">
        <v>101</v>
      </c>
      <c r="B105" s="118" t="s">
        <v>102</v>
      </c>
      <c r="C105" s="8"/>
      <c r="D105" s="9"/>
    </row>
    <row r="106" spans="1:8" s="15" customFormat="1" ht="39">
      <c r="A106" s="11" t="s">
        <v>103</v>
      </c>
      <c r="B106" s="59" t="str">
        <f>planilha!B62</f>
        <v>PONTO DE ILUMINAÇÃO RESIDENCIAL INCLUINDO INTERRUPTOR SIMPLES, CAIXA E LÉTRICA, ELETRODUTO, CABO, RASGO, QUEBRA E CHUMBAMENTO (EXCLUINDO LUMINÁRIA E LÂMPADA).</v>
      </c>
      <c r="C106" s="40">
        <v>40</v>
      </c>
      <c r="D106" s="18" t="s">
        <v>104</v>
      </c>
      <c r="E106" s="19"/>
      <c r="F106" s="19"/>
      <c r="G106" s="19"/>
      <c r="H106" s="19"/>
    </row>
    <row r="107" spans="1:8" s="15" customFormat="1" ht="26.25">
      <c r="A107" s="11" t="s">
        <v>105</v>
      </c>
      <c r="B107" s="59" t="str">
        <f>planilha!B63</f>
        <v>PONTO DE TOMADA RESIDENCIAL INCLUINDO TOMADA 10A/250V, CAIXA ELÉTRICA, ELETRODUTO, CABO, RASGO, QUEBRA E CHUMBAMENTO.</v>
      </c>
      <c r="C107" s="40">
        <v>26</v>
      </c>
      <c r="D107" s="18" t="s">
        <v>104</v>
      </c>
      <c r="E107" s="19"/>
      <c r="F107" s="19"/>
      <c r="G107" s="19"/>
      <c r="H107" s="19"/>
    </row>
    <row r="108" spans="1:8" s="15" customFormat="1" ht="39">
      <c r="A108" s="11" t="s">
        <v>106</v>
      </c>
      <c r="B108" s="60" t="str">
        <f>planilha!B64</f>
        <v>PONTO DE UTILIZAÇÃO DE EQUIPAMENTOS ELÉTRICOS, RESIDENCIAL, INCLUINDO SUPORTE E PLACA, CAIXA ELÉTRICA, ELETRODUTO, CABO, RASGO, QUEBRA E CHUMBAMENTO (para computador)</v>
      </c>
      <c r="C108" s="40">
        <v>4</v>
      </c>
      <c r="D108" s="18" t="s">
        <v>104</v>
      </c>
      <c r="E108" s="19"/>
      <c r="F108" s="19"/>
      <c r="G108" s="19"/>
      <c r="H108" s="19"/>
    </row>
    <row r="109" spans="1:8" s="15" customFormat="1" ht="26.25" customHeight="1">
      <c r="A109" s="11" t="s">
        <v>107</v>
      </c>
      <c r="B109" s="61" t="str">
        <f>planilha!B65</f>
        <v>LUMINÁRIA TIPO CALHA, DE SOBREPOR, COM 1 LÂMPADA TUBULAR DE 36 W - FORNECIMENTO E INSTALAÇÃO</v>
      </c>
      <c r="C109" s="41">
        <v>12</v>
      </c>
      <c r="D109" s="18" t="s">
        <v>104</v>
      </c>
      <c r="E109" s="19"/>
      <c r="F109" s="19"/>
      <c r="G109" s="19"/>
      <c r="H109" s="19"/>
    </row>
    <row r="110" spans="1:8" s="15" customFormat="1" ht="26.25">
      <c r="A110" s="11" t="s">
        <v>108</v>
      </c>
      <c r="B110" s="61" t="str">
        <f>planilha!B66</f>
        <v>LUMINÁRIA TIPO CALHA, DE SOBREPOR, COM 2 LÂMPADAS TUBULARES DE 36 W FORNECIMENTO E INSTALAÇÃO</v>
      </c>
      <c r="C110" s="41">
        <v>28</v>
      </c>
      <c r="D110" s="18" t="s">
        <v>104</v>
      </c>
      <c r="E110" s="19"/>
      <c r="F110" s="19"/>
      <c r="G110" s="19"/>
      <c r="H110" s="19"/>
    </row>
    <row r="111" spans="1:8" s="15" customFormat="1" ht="39">
      <c r="A111" s="11" t="s">
        <v>109</v>
      </c>
      <c r="B111" s="61" t="str">
        <f>planilha!B67</f>
        <v>QUADRO DE DISTRIBUICAO DE ENERGIA P/ 6 DISJUNTORES TERMOMAGNETICOS MONOPOLARES SEM BARRAMENTO, DE EMBUTIR, EM CHAPA METALICA - FORNECIMENTO E INSTALACAO</v>
      </c>
      <c r="C111" s="41">
        <v>1</v>
      </c>
      <c r="D111" s="18" t="s">
        <v>104</v>
      </c>
      <c r="E111" s="19"/>
      <c r="F111" s="19"/>
      <c r="G111" s="19"/>
      <c r="H111" s="19"/>
    </row>
    <row r="112" spans="1:4" ht="12.75">
      <c r="A112" s="20"/>
      <c r="B112" s="21"/>
      <c r="C112" s="13"/>
      <c r="D112" s="14"/>
    </row>
    <row r="113" spans="1:4" s="33" customFormat="1" ht="15">
      <c r="A113" s="20" t="s">
        <v>110</v>
      </c>
      <c r="B113" s="119" t="s">
        <v>111</v>
      </c>
      <c r="C113" s="8"/>
      <c r="D113" s="9"/>
    </row>
    <row r="114" spans="1:8" s="15" customFormat="1" ht="12.75">
      <c r="A114" s="11" t="s">
        <v>112</v>
      </c>
      <c r="B114" s="16" t="str">
        <f>planilha!B70</f>
        <v>PINTURA ESMALTE FOSCO EM MADEIRA, DUAS DEMAOS</v>
      </c>
      <c r="C114" s="16"/>
      <c r="D114" s="16"/>
      <c r="E114" s="19"/>
      <c r="F114" s="19"/>
      <c r="G114" s="19"/>
      <c r="H114" s="19"/>
    </row>
    <row r="115" spans="1:8" s="15" customFormat="1" ht="12.75">
      <c r="A115" s="11"/>
      <c r="B115" s="16" t="s">
        <v>113</v>
      </c>
      <c r="C115" s="16"/>
      <c r="D115" s="16"/>
      <c r="E115" s="19"/>
      <c r="F115" s="19"/>
      <c r="G115" s="19"/>
      <c r="H115" s="19"/>
    </row>
    <row r="116" spans="1:4" s="15" customFormat="1" ht="12.75">
      <c r="A116" s="11"/>
      <c r="B116" s="24" t="s">
        <v>114</v>
      </c>
      <c r="C116" s="13">
        <v>43.12</v>
      </c>
      <c r="D116" s="14" t="s">
        <v>9</v>
      </c>
    </row>
    <row r="117" spans="1:4" ht="12.75">
      <c r="A117" s="11" t="s">
        <v>115</v>
      </c>
      <c r="B117" s="16" t="str">
        <f>planilha!B71</f>
        <v>APLICAÇÃO MANUAL DE MASSA ACRÍLICA EM PAREDES, DUAS DEMÃOS</v>
      </c>
      <c r="C117" s="13"/>
      <c r="D117" s="14"/>
    </row>
    <row r="118" spans="1:4" ht="12.75">
      <c r="A118" s="11"/>
      <c r="B118" s="16" t="s">
        <v>116</v>
      </c>
      <c r="C118" s="13"/>
      <c r="D118" s="14"/>
    </row>
    <row r="119" spans="1:4" ht="12.75">
      <c r="A119" s="11"/>
      <c r="B119" s="16" t="s">
        <v>117</v>
      </c>
      <c r="C119" s="13">
        <v>392</v>
      </c>
      <c r="D119" s="14" t="s">
        <v>9</v>
      </c>
    </row>
    <row r="120" spans="1:4" ht="12.75">
      <c r="A120" s="11"/>
      <c r="B120" s="16" t="s">
        <v>118</v>
      </c>
      <c r="C120" s="13"/>
      <c r="D120" s="14"/>
    </row>
    <row r="121" spans="1:4" ht="12.75">
      <c r="A121" s="11"/>
      <c r="B121" s="16" t="s">
        <v>119</v>
      </c>
      <c r="C121" s="13">
        <v>139.16</v>
      </c>
      <c r="D121" s="14" t="s">
        <v>9</v>
      </c>
    </row>
    <row r="122" spans="1:4" ht="12.75">
      <c r="A122" s="11"/>
      <c r="B122" s="16" t="s">
        <v>120</v>
      </c>
      <c r="C122" s="13">
        <f>SUM(C119:C121)</f>
        <v>531.16</v>
      </c>
      <c r="D122" s="14" t="s">
        <v>9</v>
      </c>
    </row>
    <row r="123" spans="1:4" ht="12.75">
      <c r="A123" s="11" t="s">
        <v>121</v>
      </c>
      <c r="B123" s="16" t="str">
        <f>planilha!B72</f>
        <v>APLICAÇÃO E LIXAMENTO DE MASSA LÁTEX EM PAREDES, DUAS DEMÃOS</v>
      </c>
      <c r="C123" s="13"/>
      <c r="D123" s="14"/>
    </row>
    <row r="124" spans="1:4" ht="12.75">
      <c r="A124" s="11"/>
      <c r="B124" s="16" t="s">
        <v>122</v>
      </c>
      <c r="C124" s="13"/>
      <c r="D124" s="14"/>
    </row>
    <row r="125" spans="1:4" s="15" customFormat="1" ht="12.75">
      <c r="A125" s="11"/>
      <c r="B125" s="12" t="s">
        <v>68</v>
      </c>
      <c r="C125" s="13">
        <v>465.05</v>
      </c>
      <c r="D125" s="14" t="s">
        <v>9</v>
      </c>
    </row>
    <row r="126" spans="1:4" ht="12.75">
      <c r="A126" s="11"/>
      <c r="B126" s="16" t="s">
        <v>126</v>
      </c>
      <c r="C126" s="13"/>
      <c r="D126" s="14"/>
    </row>
    <row r="127" spans="1:4" ht="12.75">
      <c r="A127" s="11"/>
      <c r="B127" s="16" t="s">
        <v>127</v>
      </c>
      <c r="C127" s="13"/>
      <c r="D127" s="14"/>
    </row>
    <row r="128" spans="1:4" ht="12.75">
      <c r="A128" s="11"/>
      <c r="B128" s="16" t="s">
        <v>128</v>
      </c>
      <c r="C128" s="13">
        <v>246.54</v>
      </c>
      <c r="D128" s="14" t="s">
        <v>9</v>
      </c>
    </row>
    <row r="129" spans="1:4" s="15" customFormat="1" ht="12.75">
      <c r="A129" s="11"/>
      <c r="B129" s="24" t="s">
        <v>226</v>
      </c>
      <c r="C129" s="13">
        <f>SUM(C125:C128)</f>
        <v>711.59</v>
      </c>
      <c r="D129" s="14" t="s">
        <v>9</v>
      </c>
    </row>
    <row r="130" spans="1:4" ht="26.25">
      <c r="A130" s="11" t="s">
        <v>123</v>
      </c>
      <c r="B130" s="16" t="str">
        <f>planilha!B73</f>
        <v>APLICAÇÃO MANUAL DE PINTURA COM TINTA LÁTEX ACRÍLICA EM PAREDES, DUAS DEMÃOS</v>
      </c>
      <c r="C130" s="13"/>
      <c r="D130" s="14"/>
    </row>
    <row r="131" spans="1:4" ht="12.75">
      <c r="A131" s="11"/>
      <c r="B131" s="16" t="s">
        <v>120</v>
      </c>
      <c r="C131" s="13">
        <v>531.16</v>
      </c>
      <c r="D131" s="14" t="s">
        <v>9</v>
      </c>
    </row>
    <row r="132" spans="1:4" ht="26.25">
      <c r="A132" s="11" t="s">
        <v>124</v>
      </c>
      <c r="B132" s="16" t="str">
        <f>planilha!B74</f>
        <v>APLICAÇÃO MANUAL DE PINTURA COM TINTA LÁTEX PVA EM PAREDES, DUAS DEMÃOS</v>
      </c>
      <c r="C132" s="13"/>
      <c r="D132" s="14"/>
    </row>
    <row r="133" spans="1:4" ht="12.75">
      <c r="A133" s="11"/>
      <c r="B133" s="16" t="s">
        <v>122</v>
      </c>
      <c r="C133" s="13"/>
      <c r="D133" s="14"/>
    </row>
    <row r="134" spans="1:4" s="15" customFormat="1" ht="12.75">
      <c r="A134" s="11"/>
      <c r="B134" s="12" t="s">
        <v>68</v>
      </c>
      <c r="C134" s="13">
        <v>465.05</v>
      </c>
      <c r="D134" s="14" t="s">
        <v>9</v>
      </c>
    </row>
    <row r="135" spans="1:4" ht="12.75">
      <c r="A135" s="11"/>
      <c r="B135" s="16" t="s">
        <v>126</v>
      </c>
      <c r="C135" s="13"/>
      <c r="D135" s="14"/>
    </row>
    <row r="136" spans="1:4" ht="12.75">
      <c r="A136" s="11"/>
      <c r="B136" s="16" t="s">
        <v>127</v>
      </c>
      <c r="C136" s="13"/>
      <c r="D136" s="14"/>
    </row>
    <row r="137" spans="1:4" ht="12.75">
      <c r="A137" s="11"/>
      <c r="B137" s="16" t="s">
        <v>128</v>
      </c>
      <c r="C137" s="13">
        <v>246.54</v>
      </c>
      <c r="D137" s="14" t="s">
        <v>9</v>
      </c>
    </row>
    <row r="138" spans="1:4" s="15" customFormat="1" ht="12.75">
      <c r="A138" s="11"/>
      <c r="B138" s="24" t="s">
        <v>226</v>
      </c>
      <c r="C138" s="13">
        <f>SUM(C134:C137)</f>
        <v>711.59</v>
      </c>
      <c r="D138" s="14" t="s">
        <v>9</v>
      </c>
    </row>
    <row r="139" spans="1:4" s="15" customFormat="1" ht="12.75">
      <c r="A139" s="11"/>
      <c r="B139" s="26"/>
      <c r="C139" s="13"/>
      <c r="D139" s="14"/>
    </row>
    <row r="140" spans="1:4" s="33" customFormat="1" ht="15">
      <c r="A140" s="117" t="s">
        <v>129</v>
      </c>
      <c r="B140" s="118" t="s">
        <v>130</v>
      </c>
      <c r="C140" s="8"/>
      <c r="D140" s="9"/>
    </row>
    <row r="141" spans="1:4" s="33" customFormat="1" ht="39.75">
      <c r="A141" s="11" t="s">
        <v>131</v>
      </c>
      <c r="B141" s="25" t="s">
        <v>132</v>
      </c>
      <c r="C141" s="8"/>
      <c r="D141" s="9"/>
    </row>
    <row r="142" spans="1:4" s="46" customFormat="1" ht="13.5">
      <c r="A142" s="42"/>
      <c r="B142" s="43" t="s">
        <v>133</v>
      </c>
      <c r="C142" s="44"/>
      <c r="D142" s="45"/>
    </row>
    <row r="143" spans="1:4" s="15" customFormat="1" ht="12.75">
      <c r="A143" s="11"/>
      <c r="B143" s="23" t="s">
        <v>134</v>
      </c>
      <c r="C143" s="13">
        <v>54.48</v>
      </c>
      <c r="D143" s="14" t="s">
        <v>9</v>
      </c>
    </row>
    <row r="144" spans="1:8" s="15" customFormat="1" ht="12.75">
      <c r="A144" s="11" t="s">
        <v>135</v>
      </c>
      <c r="B144" s="16" t="s">
        <v>136</v>
      </c>
      <c r="C144" s="16"/>
      <c r="D144" s="16"/>
      <c r="E144" s="19"/>
      <c r="F144" s="19"/>
      <c r="G144" s="19"/>
      <c r="H144" s="19"/>
    </row>
    <row r="145" spans="1:4" s="15" customFormat="1" ht="12.75">
      <c r="A145" s="11"/>
      <c r="B145" s="12" t="s">
        <v>8</v>
      </c>
      <c r="C145" s="13">
        <f>491.01</f>
        <v>491.01</v>
      </c>
      <c r="D145" s="14" t="s">
        <v>9</v>
      </c>
    </row>
  </sheetData>
  <sheetProtection selectLockedCells="1" selectUnlockedCells="1"/>
  <mergeCells count="2">
    <mergeCell ref="A5:D5"/>
    <mergeCell ref="A4:D4"/>
  </mergeCells>
  <printOptions/>
  <pageMargins left="0.39375" right="0.39375" top="0.7875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1">
      <selection activeCell="A8" sqref="A8:H8"/>
    </sheetView>
  </sheetViews>
  <sheetFormatPr defaultColWidth="11.57421875" defaultRowHeight="12.75"/>
  <cols>
    <col min="1" max="1" width="4.8515625" style="47" customWidth="1"/>
    <col min="2" max="2" width="61.7109375" style="48" customWidth="1"/>
    <col min="3" max="3" width="9.28125" style="48" customWidth="1"/>
    <col min="4" max="4" width="5.57421875" style="49" customWidth="1"/>
    <col min="5" max="5" width="10.7109375" style="50" customWidth="1"/>
    <col min="6" max="6" width="10.7109375" style="51" customWidth="1"/>
    <col min="7" max="7" width="10.7109375" style="48" customWidth="1"/>
    <col min="8" max="8" width="11.28125" style="52" customWidth="1"/>
    <col min="9" max="9" width="11.140625" style="48" customWidth="1"/>
    <col min="10" max="10" width="13.421875" style="48" customWidth="1"/>
    <col min="11" max="11" width="12.57421875" style="48" customWidth="1"/>
    <col min="12" max="12" width="12.7109375" style="48" customWidth="1"/>
    <col min="13" max="13" width="12.57421875" style="48" customWidth="1"/>
    <col min="14" max="14" width="13.140625" style="48" customWidth="1"/>
    <col min="15" max="15" width="8.8515625" style="48" customWidth="1"/>
    <col min="16" max="16384" width="11.57421875" style="48" customWidth="1"/>
  </cols>
  <sheetData>
    <row r="1" spans="1:4" ht="13.5">
      <c r="A1" s="86" t="s">
        <v>0</v>
      </c>
      <c r="B1" s="53"/>
      <c r="C1" s="53"/>
      <c r="D1" s="54"/>
    </row>
    <row r="2" spans="1:4" ht="13.5">
      <c r="A2" s="86" t="str">
        <f>'Mem Cal'!A2</f>
        <v>PREFEITURA MUNICIPAL DE ITAPOROROCA</v>
      </c>
      <c r="B2" s="53"/>
      <c r="C2" s="53"/>
      <c r="D2" s="54"/>
    </row>
    <row r="3" spans="1:4" ht="13.5">
      <c r="A3" s="86" t="str">
        <f>'Mem Cal'!A3</f>
        <v>OBRA: CONSTRUÇÃO DO PRÉDIO DA ESCOLA MUNICIPAL DE ENSINO FUNDAMENTAL SANTA HELENA </v>
      </c>
      <c r="B3" s="53"/>
      <c r="C3" s="53"/>
      <c r="D3" s="54"/>
    </row>
    <row r="4" spans="1:8" ht="13.5" customHeight="1">
      <c r="A4" s="120" t="s">
        <v>233</v>
      </c>
      <c r="B4" s="120"/>
      <c r="C4" s="120"/>
      <c r="D4" s="120"/>
      <c r="E4" s="120"/>
      <c r="F4" s="120"/>
      <c r="G4" s="120"/>
      <c r="H4" s="120"/>
    </row>
    <row r="5" spans="1:4" ht="13.5">
      <c r="A5" s="5"/>
      <c r="B5" s="53"/>
      <c r="C5" s="53"/>
      <c r="D5" s="54"/>
    </row>
    <row r="6" spans="1:8" ht="12">
      <c r="A6" s="131" t="s">
        <v>235</v>
      </c>
      <c r="B6" s="131"/>
      <c r="C6" s="131"/>
      <c r="D6" s="131"/>
      <c r="E6" s="131"/>
      <c r="F6" s="131"/>
      <c r="G6" s="131"/>
      <c r="H6" s="131"/>
    </row>
    <row r="7" spans="7:8" ht="12">
      <c r="G7" s="55" t="s">
        <v>137</v>
      </c>
      <c r="H7" s="56">
        <v>0.25</v>
      </c>
    </row>
    <row r="8" spans="1:8" ht="27.75" customHeight="1">
      <c r="A8" s="116" t="s">
        <v>138</v>
      </c>
      <c r="B8" s="117" t="s">
        <v>234</v>
      </c>
      <c r="C8" s="121" t="s">
        <v>139</v>
      </c>
      <c r="D8" s="117" t="s">
        <v>140</v>
      </c>
      <c r="E8" s="122" t="s">
        <v>141</v>
      </c>
      <c r="F8" s="122" t="s">
        <v>142</v>
      </c>
      <c r="G8" s="123" t="s">
        <v>143</v>
      </c>
      <c r="H8" s="124" t="s">
        <v>179</v>
      </c>
    </row>
    <row r="9" spans="1:8" ht="9.75" customHeight="1">
      <c r="A9" s="125"/>
      <c r="B9" s="126"/>
      <c r="C9" s="127"/>
      <c r="D9" s="126"/>
      <c r="E9" s="128"/>
      <c r="F9" s="128"/>
      <c r="G9" s="129"/>
      <c r="H9" s="130"/>
    </row>
    <row r="10" spans="1:9" ht="12.75" customHeight="1">
      <c r="A10" s="88" t="s">
        <v>144</v>
      </c>
      <c r="B10" s="89" t="str">
        <f>'[1]mem calc'!B9</f>
        <v>SERVIÇOS PRELIMINARES</v>
      </c>
      <c r="C10" s="90"/>
      <c r="D10" s="91"/>
      <c r="E10" s="92"/>
      <c r="F10" s="93"/>
      <c r="G10" s="94">
        <f>SUM(G11:G12)</f>
        <v>6780.85</v>
      </c>
      <c r="H10" s="95"/>
      <c r="I10" s="87"/>
    </row>
    <row r="11" spans="1:9" ht="11.25">
      <c r="A11" s="96" t="s">
        <v>6</v>
      </c>
      <c r="B11" s="97" t="str">
        <f>'Mem Cal'!B8</f>
        <v>LIMPEZA MANUAL DO TERRENO (C/ RASPAGEM SUPERFICIAL)</v>
      </c>
      <c r="C11" s="98">
        <f>'Mem Cal'!C9</f>
        <v>491.01</v>
      </c>
      <c r="D11" s="99" t="str">
        <f>'Mem Cal'!D9</f>
        <v>m²</v>
      </c>
      <c r="E11" s="100">
        <v>2.93</v>
      </c>
      <c r="F11" s="93">
        <f>ROUND(E11*(1+$H$7),2)</f>
        <v>3.66</v>
      </c>
      <c r="G11" s="93">
        <f>ROUND(C11*F11,2)</f>
        <v>1797.1</v>
      </c>
      <c r="H11" s="99" t="s">
        <v>145</v>
      </c>
      <c r="I11" s="87"/>
    </row>
    <row r="12" spans="1:9" ht="22.5">
      <c r="A12" s="96" t="s">
        <v>10</v>
      </c>
      <c r="B12" s="97" t="str">
        <f>'[1]mem calc'!B13</f>
        <v>LOCACAO CONVENCIONAL DE OBRA, ATRAVÉS DE GABARITO DE TABUAS CORRIDAS PONTALETADAS A CADA 1,50M</v>
      </c>
      <c r="C12" s="93">
        <f>'Mem Cal'!C11</f>
        <v>491.01</v>
      </c>
      <c r="D12" s="99" t="s">
        <v>9</v>
      </c>
      <c r="E12" s="100">
        <v>8.12</v>
      </c>
      <c r="F12" s="93">
        <f>ROUND(E12*(1+$H$7),2)</f>
        <v>10.15</v>
      </c>
      <c r="G12" s="93">
        <f>ROUND(C12*F12,2)</f>
        <v>4983.75</v>
      </c>
      <c r="H12" s="99" t="s">
        <v>146</v>
      </c>
      <c r="I12" s="87"/>
    </row>
    <row r="13" spans="1:9" ht="9" customHeight="1">
      <c r="A13" s="96"/>
      <c r="B13" s="97"/>
      <c r="C13" s="93"/>
      <c r="D13" s="99"/>
      <c r="E13" s="100"/>
      <c r="F13" s="93"/>
      <c r="G13" s="101"/>
      <c r="H13" s="99"/>
      <c r="I13" s="87"/>
    </row>
    <row r="14" spans="1:8" s="57" customFormat="1" ht="12">
      <c r="A14" s="88" t="s">
        <v>12</v>
      </c>
      <c r="B14" s="89" t="str">
        <f>'[1]mem calc'!B16</f>
        <v>MOVIMENTO DE TERRA</v>
      </c>
      <c r="C14" s="102"/>
      <c r="D14" s="91"/>
      <c r="E14" s="92"/>
      <c r="F14" s="93"/>
      <c r="G14" s="94">
        <f>SUM(G15:G19)</f>
        <v>20982.25</v>
      </c>
      <c r="H14" s="91"/>
    </row>
    <row r="15" spans="1:8" ht="22.5">
      <c r="A15" s="96" t="s">
        <v>14</v>
      </c>
      <c r="B15" s="97" t="s">
        <v>177</v>
      </c>
      <c r="C15" s="93">
        <f>'Mem Cal'!C17</f>
        <v>50.19</v>
      </c>
      <c r="D15" s="99" t="s">
        <v>18</v>
      </c>
      <c r="E15" s="100">
        <v>46.84</v>
      </c>
      <c r="F15" s="93">
        <f>ROUND(E15*(1+$H$7),2)</f>
        <v>58.55</v>
      </c>
      <c r="G15" s="93">
        <f>ROUND(C15*F15,2)</f>
        <v>2938.62</v>
      </c>
      <c r="H15" s="99">
        <v>93358</v>
      </c>
    </row>
    <row r="16" spans="1:8" ht="22.5">
      <c r="A16" s="96" t="s">
        <v>19</v>
      </c>
      <c r="B16" s="97" t="s">
        <v>148</v>
      </c>
      <c r="C16" s="93">
        <f>'Mem Cal'!C19</f>
        <v>13.25</v>
      </c>
      <c r="D16" s="99" t="s">
        <v>18</v>
      </c>
      <c r="E16" s="100">
        <v>46.84</v>
      </c>
      <c r="F16" s="93">
        <f>ROUND(E16*(1+$H$7),2)</f>
        <v>58.55</v>
      </c>
      <c r="G16" s="93">
        <f>ROUND(C16*F16,2)</f>
        <v>775.79</v>
      </c>
      <c r="H16" s="99">
        <v>93358</v>
      </c>
    </row>
    <row r="17" spans="1:8" ht="11.25">
      <c r="A17" s="96" t="s">
        <v>20</v>
      </c>
      <c r="B17" s="97" t="str">
        <f>'Mem Cal'!B21</f>
        <v>ATERRO APILOADO(MANUAL) EM CAMADAS DE 20 CM </v>
      </c>
      <c r="C17" s="93"/>
      <c r="D17" s="99"/>
      <c r="E17" s="100"/>
      <c r="F17" s="93"/>
      <c r="G17" s="93"/>
      <c r="H17" s="99"/>
    </row>
    <row r="18" spans="1:9" ht="11.25">
      <c r="A18" s="96" t="s">
        <v>24</v>
      </c>
      <c r="B18" s="97" t="s">
        <v>149</v>
      </c>
      <c r="C18" s="93">
        <f>'Mem Cal'!C25</f>
        <v>46.14</v>
      </c>
      <c r="D18" s="99" t="str">
        <f>'Mem Cal'!D25</f>
        <v>m³</v>
      </c>
      <c r="E18" s="100">
        <v>28.15</v>
      </c>
      <c r="F18" s="93">
        <f>ROUND(E18*(1+$H$7),2)</f>
        <v>35.19</v>
      </c>
      <c r="G18" s="93">
        <f>ROUND(C18*F18,2)</f>
        <v>1623.67</v>
      </c>
      <c r="H18" s="99">
        <v>96995</v>
      </c>
      <c r="I18" s="87"/>
    </row>
    <row r="19" spans="1:8" ht="11.25">
      <c r="A19" s="96" t="s">
        <v>26</v>
      </c>
      <c r="B19" s="97" t="s">
        <v>150</v>
      </c>
      <c r="C19" s="93">
        <f>'Mem Cal'!C27</f>
        <v>163.13</v>
      </c>
      <c r="D19" s="99" t="str">
        <f>'Mem Cal'!D27</f>
        <v>m³</v>
      </c>
      <c r="E19" s="100">
        <v>76.72</v>
      </c>
      <c r="F19" s="93">
        <f>ROUND(E19*(1+$H$7),2)</f>
        <v>95.9</v>
      </c>
      <c r="G19" s="93">
        <f>ROUND(C19*F19,2)</f>
        <v>15644.17</v>
      </c>
      <c r="H19" s="99">
        <v>94342</v>
      </c>
    </row>
    <row r="20" spans="1:8" ht="9" customHeight="1">
      <c r="A20" s="96"/>
      <c r="B20" s="97"/>
      <c r="C20" s="93"/>
      <c r="D20" s="99"/>
      <c r="E20" s="100"/>
      <c r="F20" s="93"/>
      <c r="G20" s="93"/>
      <c r="H20" s="99"/>
    </row>
    <row r="21" spans="1:8" s="57" customFormat="1" ht="12">
      <c r="A21" s="88" t="s">
        <v>28</v>
      </c>
      <c r="B21" s="89" t="str">
        <f>'[1]mem calc'!B31</f>
        <v>FUNDAÇÕES</v>
      </c>
      <c r="C21" s="102"/>
      <c r="D21" s="91"/>
      <c r="E21" s="92"/>
      <c r="F21" s="93"/>
      <c r="G21" s="102">
        <f>SUM(G22:G25)</f>
        <v>61423.409999999996</v>
      </c>
      <c r="H21" s="91"/>
    </row>
    <row r="22" spans="1:9" ht="11.25">
      <c r="A22" s="96" t="s">
        <v>30</v>
      </c>
      <c r="B22" s="97" t="s">
        <v>31</v>
      </c>
      <c r="C22" s="98">
        <f>'Mem Cal'!C31</f>
        <v>50.19</v>
      </c>
      <c r="D22" s="99" t="s">
        <v>18</v>
      </c>
      <c r="E22" s="100">
        <v>297.35</v>
      </c>
      <c r="F22" s="93">
        <f>ROUND(E22*(1+$H$7),2)</f>
        <v>371.69</v>
      </c>
      <c r="G22" s="93">
        <f>ROUND(C22*F22,2)</f>
        <v>18655.12</v>
      </c>
      <c r="H22" s="99">
        <v>6122</v>
      </c>
      <c r="I22" s="87"/>
    </row>
    <row r="23" spans="1:8" ht="45">
      <c r="A23" s="96" t="s">
        <v>32</v>
      </c>
      <c r="B23" s="97" t="s">
        <v>151</v>
      </c>
      <c r="C23" s="93">
        <f>'Mem Cal'!C34</f>
        <v>77.89</v>
      </c>
      <c r="D23" s="99" t="s">
        <v>9</v>
      </c>
      <c r="E23" s="100">
        <v>86.06</v>
      </c>
      <c r="F23" s="93">
        <f>ROUND(E23*(1+$H$7),2)</f>
        <v>107.58</v>
      </c>
      <c r="G23" s="93">
        <f>ROUND(C23*F23,2)</f>
        <v>8379.41</v>
      </c>
      <c r="H23" s="99">
        <v>87502</v>
      </c>
    </row>
    <row r="24" spans="1:9" ht="22.5">
      <c r="A24" s="96" t="s">
        <v>35</v>
      </c>
      <c r="B24" s="97" t="s">
        <v>152</v>
      </c>
      <c r="C24" s="93">
        <v>12.54</v>
      </c>
      <c r="D24" s="99" t="s">
        <v>18</v>
      </c>
      <c r="E24" s="100">
        <v>1760.89</v>
      </c>
      <c r="F24" s="93">
        <f>ROUND(E24*(1+$H$7),2)</f>
        <v>2201.11</v>
      </c>
      <c r="G24" s="93">
        <f>ROUND(C24*F24,2)</f>
        <v>27601.92</v>
      </c>
      <c r="H24" s="99">
        <v>95957</v>
      </c>
      <c r="I24" s="87"/>
    </row>
    <row r="25" spans="1:9" ht="22.5">
      <c r="A25" s="96" t="s">
        <v>37</v>
      </c>
      <c r="B25" s="97" t="s">
        <v>164</v>
      </c>
      <c r="C25" s="93">
        <v>18.36</v>
      </c>
      <c r="D25" s="99" t="s">
        <v>18</v>
      </c>
      <c r="E25" s="100">
        <v>295.73</v>
      </c>
      <c r="F25" s="93">
        <f>ROUND(E25*(1+$H$7),2)</f>
        <v>369.66</v>
      </c>
      <c r="G25" s="93">
        <f>ROUND(C25*F25,2)</f>
        <v>6786.96</v>
      </c>
      <c r="H25" s="99">
        <v>73361</v>
      </c>
      <c r="I25" s="87"/>
    </row>
    <row r="26" spans="1:8" ht="9" customHeight="1">
      <c r="A26" s="96"/>
      <c r="B26" s="97"/>
      <c r="C26" s="93"/>
      <c r="D26" s="99"/>
      <c r="E26" s="100"/>
      <c r="F26" s="93"/>
      <c r="G26" s="93"/>
      <c r="H26" s="99"/>
    </row>
    <row r="27" spans="1:8" s="57" customFormat="1" ht="12">
      <c r="A27" s="88" t="s">
        <v>38</v>
      </c>
      <c r="B27" s="89" t="str">
        <f>'[1]mem calc'!B43</f>
        <v>CONCRETO ARMADO</v>
      </c>
      <c r="C27" s="102"/>
      <c r="D27" s="91"/>
      <c r="E27" s="92"/>
      <c r="F27" s="93"/>
      <c r="G27" s="102">
        <f>SUM(G28:G30)</f>
        <v>63085.03</v>
      </c>
      <c r="H27" s="91"/>
    </row>
    <row r="28" spans="1:8" ht="22.5">
      <c r="A28" s="96" t="s">
        <v>40</v>
      </c>
      <c r="B28" s="97" t="s">
        <v>153</v>
      </c>
      <c r="C28" s="93">
        <v>6.123</v>
      </c>
      <c r="D28" s="99" t="str">
        <f>'Mem Cal'!D42</f>
        <v>m³</v>
      </c>
      <c r="E28" s="100">
        <v>1760.89</v>
      </c>
      <c r="F28" s="93">
        <f>ROUND(E28*(1+$H$7),2)</f>
        <v>2201.11</v>
      </c>
      <c r="G28" s="93">
        <f>ROUND(C28*F28,2)</f>
        <v>13477.4</v>
      </c>
      <c r="H28" s="99">
        <v>95957</v>
      </c>
    </row>
    <row r="29" spans="1:8" ht="22.5">
      <c r="A29" s="96" t="s">
        <v>41</v>
      </c>
      <c r="B29" s="97" t="s">
        <v>154</v>
      </c>
      <c r="C29" s="93">
        <v>8.2</v>
      </c>
      <c r="D29" s="99" t="s">
        <v>18</v>
      </c>
      <c r="E29" s="100">
        <v>1760.89</v>
      </c>
      <c r="F29" s="93">
        <f>ROUND(E29*(1+$H$7),2)</f>
        <v>2201.11</v>
      </c>
      <c r="G29" s="93">
        <f>ROUND(C29*F29,2)</f>
        <v>18049.1</v>
      </c>
      <c r="H29" s="99">
        <v>95957</v>
      </c>
    </row>
    <row r="30" spans="1:8" ht="37.5" customHeight="1">
      <c r="A30" s="96" t="s">
        <v>43</v>
      </c>
      <c r="B30" s="97" t="s">
        <v>156</v>
      </c>
      <c r="C30" s="93">
        <f>'Mem Cal'!C46</f>
        <v>443.3</v>
      </c>
      <c r="D30" s="99" t="str">
        <f>'Mem Cal'!D46</f>
        <v>m²</v>
      </c>
      <c r="E30" s="100">
        <v>56.95</v>
      </c>
      <c r="F30" s="93">
        <f>ROUND(E30*(1+$H$7),2)</f>
        <v>71.19</v>
      </c>
      <c r="G30" s="93">
        <f>ROUND(C30*F30,2)</f>
        <v>31558.53</v>
      </c>
      <c r="H30" s="99" t="s">
        <v>155</v>
      </c>
    </row>
    <row r="31" spans="1:8" ht="9" customHeight="1">
      <c r="A31" s="96"/>
      <c r="B31" s="97"/>
      <c r="C31" s="93"/>
      <c r="D31" s="99"/>
      <c r="E31" s="92"/>
      <c r="F31" s="93"/>
      <c r="G31" s="93"/>
      <c r="H31" s="99"/>
    </row>
    <row r="32" spans="1:8" s="57" customFormat="1" ht="12">
      <c r="A32" s="88" t="s">
        <v>45</v>
      </c>
      <c r="B32" s="89" t="str">
        <f>'[1]mem calc'!B61</f>
        <v>ELEVAÇÃO</v>
      </c>
      <c r="C32" s="102"/>
      <c r="D32" s="91"/>
      <c r="E32" s="100"/>
      <c r="F32" s="93"/>
      <c r="G32" s="102">
        <f>SUM(G33:G33)</f>
        <v>37198.14</v>
      </c>
      <c r="H32" s="91"/>
    </row>
    <row r="33" spans="1:8" ht="45">
      <c r="A33" s="96" t="s">
        <v>47</v>
      </c>
      <c r="B33" s="97" t="s">
        <v>157</v>
      </c>
      <c r="C33" s="93">
        <f>'Mem Cal'!C50</f>
        <v>536.46</v>
      </c>
      <c r="D33" s="99" t="s">
        <v>9</v>
      </c>
      <c r="E33" s="100">
        <v>55.47</v>
      </c>
      <c r="F33" s="93">
        <f>ROUND(E33*(1+$H$7),2)</f>
        <v>69.34</v>
      </c>
      <c r="G33" s="93">
        <f>ROUND(C33*F33,2)</f>
        <v>37198.14</v>
      </c>
      <c r="H33" s="99">
        <v>87500</v>
      </c>
    </row>
    <row r="34" spans="1:8" ht="9" customHeight="1">
      <c r="A34" s="96"/>
      <c r="B34" s="97"/>
      <c r="C34" s="93"/>
      <c r="D34" s="99"/>
      <c r="E34" s="100"/>
      <c r="F34" s="93"/>
      <c r="G34" s="93"/>
      <c r="H34" s="99"/>
    </row>
    <row r="35" spans="1:8" s="57" customFormat="1" ht="12">
      <c r="A35" s="88" t="s">
        <v>49</v>
      </c>
      <c r="B35" s="89" t="str">
        <f>'[1]mem calc'!B73</f>
        <v>COBERTA</v>
      </c>
      <c r="C35" s="102"/>
      <c r="D35" s="91"/>
      <c r="E35" s="92"/>
      <c r="F35" s="93"/>
      <c r="G35" s="102">
        <f>SUM(G36:G41)</f>
        <v>64849.170000000006</v>
      </c>
      <c r="H35" s="91"/>
    </row>
    <row r="36" spans="1:8" ht="37.5" customHeight="1">
      <c r="A36" s="96" t="s">
        <v>51</v>
      </c>
      <c r="B36" s="97" t="str">
        <f>'Mem Cal'!B53</f>
        <v>TRAMA DE MADEIRA COMPOSTA POR TERÇAS PARA TELHADOS DE ATÉ 2 ÁGUAS PARA TELHA ONDULADA DE FIBROCIMENTO, METÁLICA, PLÁSTICA OU TERMOACÚSTICA, INCLUSO TRANSPORTE VERTICAL</v>
      </c>
      <c r="C36" s="93">
        <f>'Mem Cal'!C54</f>
        <v>605.06</v>
      </c>
      <c r="D36" s="99" t="str">
        <f>'Mem Cal'!D54</f>
        <v>m²</v>
      </c>
      <c r="E36" s="100">
        <v>17.64</v>
      </c>
      <c r="F36" s="93">
        <f aca="true" t="shared" si="0" ref="F36:F41">ROUND(E36*(1+$H$7),2)</f>
        <v>22.05</v>
      </c>
      <c r="G36" s="93">
        <f aca="true" t="shared" si="1" ref="G36:G41">ROUND(C36*F36,2)</f>
        <v>13341.57</v>
      </c>
      <c r="H36" s="99">
        <v>92543</v>
      </c>
    </row>
    <row r="37" spans="1:8" ht="37.5" customHeight="1">
      <c r="A37" s="96" t="s">
        <v>54</v>
      </c>
      <c r="B37" s="97" t="str">
        <f>'Mem Cal'!B55</f>
        <v>TELHAMENTO COM TELHA ONDULADA DE FIBROCIMENTO E = 6 MM, COM RECOBRIMENTO LATERAL DE 1/4 DE ONDA PARA TELHADO COM INCLINAÇÃO MAIOR QUE 10°, COM ATÉ 2 ÁGUAS, INCLUSO IÇAMENTO</v>
      </c>
      <c r="C37" s="93">
        <f>'Mem Cal'!C56</f>
        <v>605.06</v>
      </c>
      <c r="D37" s="99" t="str">
        <f>'Mem Cal'!D56</f>
        <v>m²</v>
      </c>
      <c r="E37" s="100">
        <v>41.73</v>
      </c>
      <c r="F37" s="93">
        <f t="shared" si="0"/>
        <v>52.16</v>
      </c>
      <c r="G37" s="93">
        <f t="shared" si="1"/>
        <v>31559.93</v>
      </c>
      <c r="H37" s="99">
        <v>94207</v>
      </c>
    </row>
    <row r="38" spans="1:8" ht="22.5">
      <c r="A38" s="96" t="s">
        <v>56</v>
      </c>
      <c r="B38" s="97" t="str">
        <f>'Mem Cal'!B57</f>
        <v>CALHA EM CHAPA DE AÇO GALVANIZADO NÚMERO 24, DESENVOLVIMENTO DE 100 CM , INCLUSO TRANSPORTE VERTICAL.</v>
      </c>
      <c r="C38" s="93">
        <f>'Mem Cal'!C58</f>
        <v>125.4</v>
      </c>
      <c r="D38" s="99" t="str">
        <f>'Mem Cal'!D58</f>
        <v>m</v>
      </c>
      <c r="E38" s="100">
        <v>99.76</v>
      </c>
      <c r="F38" s="93">
        <f t="shared" si="0"/>
        <v>124.7</v>
      </c>
      <c r="G38" s="93">
        <f t="shared" si="1"/>
        <v>15637.38</v>
      </c>
      <c r="H38" s="99">
        <v>94229</v>
      </c>
    </row>
    <row r="39" spans="1:8" ht="22.5">
      <c r="A39" s="96" t="s">
        <v>60</v>
      </c>
      <c r="B39" s="103" t="s">
        <v>159</v>
      </c>
      <c r="C39" s="93">
        <f>'Mem Cal'!C60</f>
        <v>37.44</v>
      </c>
      <c r="D39" s="99" t="str">
        <f>'Mem Cal'!D60</f>
        <v>m</v>
      </c>
      <c r="E39" s="100">
        <v>50.24</v>
      </c>
      <c r="F39" s="93">
        <f t="shared" si="0"/>
        <v>62.8</v>
      </c>
      <c r="G39" s="93">
        <f t="shared" si="1"/>
        <v>2351.23</v>
      </c>
      <c r="H39" s="99">
        <v>94450</v>
      </c>
    </row>
    <row r="40" spans="1:8" ht="37.5" customHeight="1">
      <c r="A40" s="96" t="s">
        <v>62</v>
      </c>
      <c r="B40" s="97" t="s">
        <v>158</v>
      </c>
      <c r="C40" s="93">
        <f>'Mem Cal'!C62</f>
        <v>15.17</v>
      </c>
      <c r="D40" s="99" t="s">
        <v>9</v>
      </c>
      <c r="E40" s="100">
        <v>64.82</v>
      </c>
      <c r="F40" s="93">
        <f t="shared" si="0"/>
        <v>81.03</v>
      </c>
      <c r="G40" s="93">
        <f t="shared" si="1"/>
        <v>1229.23</v>
      </c>
      <c r="H40" s="99">
        <v>92541</v>
      </c>
    </row>
    <row r="41" spans="1:8" ht="22.5">
      <c r="A41" s="96" t="s">
        <v>64</v>
      </c>
      <c r="B41" s="97" t="s">
        <v>178</v>
      </c>
      <c r="C41" s="93">
        <f>'Mem Cal'!C64</f>
        <v>15.17</v>
      </c>
      <c r="D41" s="99" t="s">
        <v>9</v>
      </c>
      <c r="E41" s="100">
        <v>38.49</v>
      </c>
      <c r="F41" s="93">
        <f t="shared" si="0"/>
        <v>48.11</v>
      </c>
      <c r="G41" s="93">
        <f t="shared" si="1"/>
        <v>729.83</v>
      </c>
      <c r="H41" s="99">
        <v>94447</v>
      </c>
    </row>
    <row r="42" spans="1:8" ht="11.25">
      <c r="A42" s="96"/>
      <c r="B42" s="97"/>
      <c r="C42" s="93"/>
      <c r="D42" s="99"/>
      <c r="E42" s="100"/>
      <c r="F42" s="93"/>
      <c r="G42" s="93"/>
      <c r="H42" s="99"/>
    </row>
    <row r="43" spans="1:8" ht="12">
      <c r="A43" s="88" t="s">
        <v>65</v>
      </c>
      <c r="B43" s="104" t="str">
        <f>'[1]mem calc'!B88</f>
        <v>PISO</v>
      </c>
      <c r="C43" s="93"/>
      <c r="D43" s="99"/>
      <c r="E43" s="100"/>
      <c r="F43" s="93"/>
      <c r="G43" s="102">
        <f>SUM(G44:G46)</f>
        <v>82964.92</v>
      </c>
      <c r="H43" s="99"/>
    </row>
    <row r="44" spans="1:8" ht="24.75" customHeight="1">
      <c r="A44" s="96" t="s">
        <v>67</v>
      </c>
      <c r="B44" s="97" t="s">
        <v>160</v>
      </c>
      <c r="C44" s="93">
        <f>'Mem Cal'!C68</f>
        <v>465.05</v>
      </c>
      <c r="D44" s="99" t="s">
        <v>9</v>
      </c>
      <c r="E44" s="100">
        <v>17.17</v>
      </c>
      <c r="F44" s="93">
        <f>ROUND(E44*(1+$H$7),2)</f>
        <v>21.46</v>
      </c>
      <c r="G44" s="93">
        <f>ROUND(C44*F44,2)</f>
        <v>9979.97</v>
      </c>
      <c r="H44" s="99">
        <v>95241</v>
      </c>
    </row>
    <row r="45" spans="1:8" ht="37.5" customHeight="1">
      <c r="A45" s="96" t="s">
        <v>69</v>
      </c>
      <c r="B45" s="97" t="s">
        <v>161</v>
      </c>
      <c r="C45" s="93">
        <f>'Mem Cal'!C70</f>
        <v>465.05</v>
      </c>
      <c r="D45" s="99" t="s">
        <v>9</v>
      </c>
      <c r="E45" s="100">
        <v>23.92</v>
      </c>
      <c r="F45" s="93">
        <f>ROUND(E45*(1+$H$7),2)</f>
        <v>29.9</v>
      </c>
      <c r="G45" s="93">
        <f>ROUND(C45*F45,2)</f>
        <v>13905</v>
      </c>
      <c r="H45" s="99">
        <v>87622</v>
      </c>
    </row>
    <row r="46" spans="1:10" ht="22.5">
      <c r="A46" s="96" t="s">
        <v>70</v>
      </c>
      <c r="B46" s="97" t="s">
        <v>230</v>
      </c>
      <c r="C46" s="93">
        <f>'Mem Cal'!C72</f>
        <v>465.05</v>
      </c>
      <c r="D46" s="99" t="s">
        <v>9</v>
      </c>
      <c r="E46" s="107">
        <v>101.63</v>
      </c>
      <c r="F46" s="93">
        <f>ROUND(E46*(1+$H$7),2)</f>
        <v>127.04</v>
      </c>
      <c r="G46" s="93">
        <f>ROUND(C46*F46,2)</f>
        <v>59079.95</v>
      </c>
      <c r="H46" s="99"/>
      <c r="I46" s="109"/>
      <c r="J46" s="110"/>
    </row>
    <row r="47" spans="1:8" ht="9" customHeight="1">
      <c r="A47" s="96"/>
      <c r="B47" s="97"/>
      <c r="C47" s="93"/>
      <c r="D47" s="99"/>
      <c r="E47" s="100"/>
      <c r="F47" s="93"/>
      <c r="G47" s="93"/>
      <c r="H47" s="99"/>
    </row>
    <row r="48" spans="1:8" s="57" customFormat="1" ht="12">
      <c r="A48" s="88" t="s">
        <v>71</v>
      </c>
      <c r="B48" s="89" t="str">
        <f>'[1]mem calc'!B97</f>
        <v>REVESTIMENTO</v>
      </c>
      <c r="C48" s="102"/>
      <c r="D48" s="91"/>
      <c r="E48" s="92"/>
      <c r="F48" s="93"/>
      <c r="G48" s="102">
        <f>SUM(G49:G55)</f>
        <v>42187.280000000006</v>
      </c>
      <c r="H48" s="91"/>
    </row>
    <row r="49" spans="1:8" ht="33.75">
      <c r="A49" s="96" t="s">
        <v>73</v>
      </c>
      <c r="B49" s="97" t="s">
        <v>162</v>
      </c>
      <c r="C49" s="93">
        <f>'Mem Cal'!C77</f>
        <v>1109.28</v>
      </c>
      <c r="D49" s="99" t="s">
        <v>9</v>
      </c>
      <c r="E49" s="100">
        <v>2.67</v>
      </c>
      <c r="F49" s="93">
        <f aca="true" t="shared" si="2" ref="F49:F55">ROUND(E49*(1+$H$7),2)</f>
        <v>3.34</v>
      </c>
      <c r="G49" s="93">
        <f aca="true" t="shared" si="3" ref="G49:G55">ROUND(C49*F49,2)</f>
        <v>3705</v>
      </c>
      <c r="H49" s="99">
        <v>87878</v>
      </c>
    </row>
    <row r="50" spans="1:8" ht="45">
      <c r="A50" s="96" t="s">
        <v>76</v>
      </c>
      <c r="B50" s="97" t="s">
        <v>77</v>
      </c>
      <c r="C50" s="93">
        <f>'Mem Cal'!C85</f>
        <v>239.02</v>
      </c>
      <c r="D50" s="99" t="str">
        <f>'Mem Cal'!D81</f>
        <v>m²</v>
      </c>
      <c r="E50" s="100">
        <v>13.6</v>
      </c>
      <c r="F50" s="93">
        <f t="shared" si="2"/>
        <v>17</v>
      </c>
      <c r="G50" s="93">
        <f t="shared" si="3"/>
        <v>4063.34</v>
      </c>
      <c r="H50" s="99">
        <v>87550</v>
      </c>
    </row>
    <row r="51" spans="1:8" ht="33.75">
      <c r="A51" s="96" t="s">
        <v>85</v>
      </c>
      <c r="B51" s="97" t="str">
        <f>'Mem Cal'!B86</f>
        <v>REVESTIMENTO CERÂMICO PARA PAREDES INTERNAS COM PLACAS TIPO GRÊS OU SEMI-GRÊS DE DIMENSÕES 30x40 CM APLICADAS EM AMBIENTES DE ÁREA MENOR QUE 5 M² NA ALTURA INTEIRA DAS PAREDES (salas)</v>
      </c>
      <c r="C51" s="93">
        <f>'Mem Cal'!C87</f>
        <v>176.4</v>
      </c>
      <c r="D51" s="99" t="str">
        <f>'Mem Cal'!D87</f>
        <v>m²</v>
      </c>
      <c r="E51" s="100">
        <v>42.72</v>
      </c>
      <c r="F51" s="93">
        <f t="shared" si="2"/>
        <v>53.4</v>
      </c>
      <c r="G51" s="93">
        <f t="shared" si="3"/>
        <v>9419.76</v>
      </c>
      <c r="H51" s="99">
        <v>87264</v>
      </c>
    </row>
    <row r="52" spans="1:8" ht="33.75">
      <c r="A52" s="96" t="s">
        <v>86</v>
      </c>
      <c r="B52" s="97" t="str">
        <f>'Mem Cal'!B88</f>
        <v>REVESTIMENTO CERÂMICO PARA PAREDES INTERNAS COM PLACAS TIPO GRÊS OU SEMI-GRÊS DE DIMENSÕES 10x10 CM APLICADAS EM AMBIENTES DE ÁREA MENOR QUE 5 M² NA ALTURA INTEIRA DAS PAREDES (circulação)</v>
      </c>
      <c r="C52" s="93">
        <f>'Mem Cal'!C89</f>
        <v>62.62</v>
      </c>
      <c r="D52" s="99" t="str">
        <f>'Mem Cal'!D89</f>
        <v>m²</v>
      </c>
      <c r="E52" s="100">
        <v>42.72</v>
      </c>
      <c r="F52" s="93">
        <f t="shared" si="2"/>
        <v>53.4</v>
      </c>
      <c r="G52" s="93">
        <f t="shared" si="3"/>
        <v>3343.91</v>
      </c>
      <c r="H52" s="99">
        <v>87264</v>
      </c>
    </row>
    <row r="53" spans="1:8" ht="33.75">
      <c r="A53" s="96" t="s">
        <v>87</v>
      </c>
      <c r="B53" s="97" t="s">
        <v>163</v>
      </c>
      <c r="C53" s="93">
        <f>'Mem Cal'!C91</f>
        <v>870.26</v>
      </c>
      <c r="D53" s="99" t="s">
        <v>9</v>
      </c>
      <c r="E53" s="100">
        <v>14.36</v>
      </c>
      <c r="F53" s="93">
        <f t="shared" si="2"/>
        <v>17.95</v>
      </c>
      <c r="G53" s="93">
        <f t="shared" si="3"/>
        <v>15621.17</v>
      </c>
      <c r="H53" s="99">
        <v>87548</v>
      </c>
    </row>
    <row r="54" spans="1:8" ht="22.5">
      <c r="A54" s="96" t="s">
        <v>89</v>
      </c>
      <c r="B54" s="103" t="s">
        <v>213</v>
      </c>
      <c r="C54" s="93">
        <f>'Mem Cal'!C93</f>
        <v>196</v>
      </c>
      <c r="D54" s="99" t="str">
        <f>'Mem Cal'!D93</f>
        <v>m</v>
      </c>
      <c r="E54" s="100">
        <f>COMPOSIÇÃO!F20</f>
        <v>23.11</v>
      </c>
      <c r="F54" s="93">
        <f t="shared" si="2"/>
        <v>28.89</v>
      </c>
      <c r="G54" s="93">
        <f t="shared" si="3"/>
        <v>5662.44</v>
      </c>
      <c r="H54" s="99" t="s">
        <v>211</v>
      </c>
    </row>
    <row r="55" spans="1:8" ht="45">
      <c r="A55" s="96" t="s">
        <v>92</v>
      </c>
      <c r="B55" s="97" t="s">
        <v>176</v>
      </c>
      <c r="C55" s="93">
        <f>'Mem Cal'!C97</f>
        <v>6.96</v>
      </c>
      <c r="D55" s="99" t="str">
        <f>'Mem Cal'!D97</f>
        <v>m²</v>
      </c>
      <c r="E55" s="100">
        <v>42.72</v>
      </c>
      <c r="F55" s="93">
        <f t="shared" si="2"/>
        <v>53.4</v>
      </c>
      <c r="G55" s="93">
        <f t="shared" si="3"/>
        <v>371.66</v>
      </c>
      <c r="H55" s="99">
        <v>87264</v>
      </c>
    </row>
    <row r="56" spans="1:8" ht="11.25">
      <c r="A56" s="96"/>
      <c r="B56" s="97"/>
      <c r="C56" s="93"/>
      <c r="D56" s="99"/>
      <c r="E56" s="100"/>
      <c r="F56" s="93"/>
      <c r="G56" s="93"/>
      <c r="H56" s="99"/>
    </row>
    <row r="57" spans="1:8" s="57" customFormat="1" ht="12">
      <c r="A57" s="88" t="s">
        <v>94</v>
      </c>
      <c r="B57" s="89" t="str">
        <f>'[1]mem calc'!B119</f>
        <v>ESQUADRIAS</v>
      </c>
      <c r="C57" s="102"/>
      <c r="D57" s="91"/>
      <c r="E57" s="92"/>
      <c r="F57" s="93"/>
      <c r="G57" s="102">
        <f>SUM(G58:G59)</f>
        <v>29951.46</v>
      </c>
      <c r="H57" s="91"/>
    </row>
    <row r="58" spans="1:9" ht="25.5" customHeight="1">
      <c r="A58" s="96" t="s">
        <v>96</v>
      </c>
      <c r="B58" s="103" t="s">
        <v>171</v>
      </c>
      <c r="C58" s="93">
        <f>'Mem Cal'!C101</f>
        <v>37.8</v>
      </c>
      <c r="D58" s="99" t="str">
        <f>'Mem Cal'!D101</f>
        <v>m²</v>
      </c>
      <c r="E58" s="100">
        <v>497.66</v>
      </c>
      <c r="F58" s="93">
        <f>ROUND(E58*(1+$H$7),2)</f>
        <v>622.08</v>
      </c>
      <c r="G58" s="93">
        <f>ROUND(C58*F58,2)</f>
        <v>23514.62</v>
      </c>
      <c r="H58" s="105">
        <v>94569</v>
      </c>
      <c r="I58" s="58"/>
    </row>
    <row r="59" spans="1:9" ht="25.5" customHeight="1">
      <c r="A59" s="96" t="s">
        <v>98</v>
      </c>
      <c r="B59" s="103" t="str">
        <f>'Mem Cal'!B102</f>
        <v>PORTA DE MADEIRA COM 1 FOLHA DE ABRIR C/ VISOR DE VIDRO COM CHAPA METÁLICA</v>
      </c>
      <c r="C59" s="93">
        <f>'Mem Cal'!C103</f>
        <v>11.76</v>
      </c>
      <c r="D59" s="99" t="str">
        <f>'Mem Cal'!D103</f>
        <v>m²</v>
      </c>
      <c r="E59" s="100">
        <f>COMPOSIÇÃO!F36</f>
        <v>437.88</v>
      </c>
      <c r="F59" s="93">
        <f>ROUND(E59*(1+$H$7),2)</f>
        <v>547.35</v>
      </c>
      <c r="G59" s="93">
        <f>ROUND(C59*F59,2)</f>
        <v>6436.84</v>
      </c>
      <c r="H59" s="105" t="s">
        <v>211</v>
      </c>
      <c r="I59" s="58"/>
    </row>
    <row r="60" spans="1:9" ht="9" customHeight="1">
      <c r="A60" s="96"/>
      <c r="B60" s="97"/>
      <c r="C60" s="93"/>
      <c r="D60" s="99"/>
      <c r="E60" s="100"/>
      <c r="F60" s="93"/>
      <c r="G60" s="93"/>
      <c r="H60" s="99"/>
      <c r="I60" s="58"/>
    </row>
    <row r="61" spans="1:8" ht="12">
      <c r="A61" s="88" t="s">
        <v>101</v>
      </c>
      <c r="B61" s="90" t="str">
        <f>'[1]mem calc'!B152</f>
        <v>INSTALAÇÕES ELÉTRICA</v>
      </c>
      <c r="C61" s="102"/>
      <c r="D61" s="91"/>
      <c r="E61" s="92"/>
      <c r="F61" s="93"/>
      <c r="G61" s="102">
        <f>SUM(G62:G67)</f>
        <v>11858.62</v>
      </c>
      <c r="H61" s="99"/>
    </row>
    <row r="62" spans="1:8" ht="33.75">
      <c r="A62" s="96" t="s">
        <v>103</v>
      </c>
      <c r="B62" s="97" t="s">
        <v>165</v>
      </c>
      <c r="C62" s="93">
        <f>'Mem Cal'!C106</f>
        <v>40</v>
      </c>
      <c r="D62" s="99" t="str">
        <f>'Mem Cal'!D106</f>
        <v>und</v>
      </c>
      <c r="E62" s="100">
        <v>80.04</v>
      </c>
      <c r="F62" s="93">
        <f aca="true" t="shared" si="4" ref="F62:F67">ROUND(E62*(1+$H$7),2)</f>
        <v>100.05</v>
      </c>
      <c r="G62" s="93">
        <f aca="true" t="shared" si="5" ref="G62:G67">ROUND(C62*F62,2)</f>
        <v>4002</v>
      </c>
      <c r="H62" s="99">
        <v>93128</v>
      </c>
    </row>
    <row r="63" spans="1:9" ht="25.5" customHeight="1">
      <c r="A63" s="96" t="s">
        <v>105</v>
      </c>
      <c r="B63" s="103" t="s">
        <v>166</v>
      </c>
      <c r="C63" s="93">
        <f>'Mem Cal'!C107</f>
        <v>26</v>
      </c>
      <c r="D63" s="99" t="str">
        <f>'Mem Cal'!D107</f>
        <v>und</v>
      </c>
      <c r="E63" s="100">
        <v>98.49</v>
      </c>
      <c r="F63" s="93">
        <f t="shared" si="4"/>
        <v>123.11</v>
      </c>
      <c r="G63" s="93">
        <f t="shared" si="5"/>
        <v>3200.86</v>
      </c>
      <c r="H63" s="105">
        <v>93141</v>
      </c>
      <c r="I63" s="58"/>
    </row>
    <row r="64" spans="1:8" ht="33.75">
      <c r="A64" s="96" t="s">
        <v>106</v>
      </c>
      <c r="B64" s="97" t="s">
        <v>167</v>
      </c>
      <c r="C64" s="93">
        <f>'Mem Cal'!C108</f>
        <v>4</v>
      </c>
      <c r="D64" s="99" t="str">
        <f>'Mem Cal'!D108</f>
        <v>und</v>
      </c>
      <c r="E64" s="100">
        <v>130.46</v>
      </c>
      <c r="F64" s="93">
        <f t="shared" si="4"/>
        <v>163.08</v>
      </c>
      <c r="G64" s="93">
        <f t="shared" si="5"/>
        <v>652.32</v>
      </c>
      <c r="H64" s="99">
        <v>93144</v>
      </c>
    </row>
    <row r="65" spans="1:8" ht="22.5">
      <c r="A65" s="96" t="s">
        <v>107</v>
      </c>
      <c r="B65" s="97" t="s">
        <v>168</v>
      </c>
      <c r="C65" s="93">
        <f>'Mem Cal'!C109</f>
        <v>12</v>
      </c>
      <c r="D65" s="99" t="str">
        <f>'Mem Cal'!D109</f>
        <v>und</v>
      </c>
      <c r="E65" s="100">
        <v>63.97</v>
      </c>
      <c r="F65" s="93">
        <f t="shared" si="4"/>
        <v>79.96</v>
      </c>
      <c r="G65" s="93">
        <f t="shared" si="5"/>
        <v>959.52</v>
      </c>
      <c r="H65" s="99">
        <v>97584</v>
      </c>
    </row>
    <row r="66" spans="1:8" ht="22.5">
      <c r="A66" s="96" t="s">
        <v>108</v>
      </c>
      <c r="B66" s="97" t="s">
        <v>169</v>
      </c>
      <c r="C66" s="93">
        <f>'Mem Cal'!C110</f>
        <v>28</v>
      </c>
      <c r="D66" s="99" t="str">
        <f>'Mem Cal'!D110</f>
        <v>und</v>
      </c>
      <c r="E66" s="100">
        <v>84.73</v>
      </c>
      <c r="F66" s="93">
        <f t="shared" si="4"/>
        <v>105.91</v>
      </c>
      <c r="G66" s="93">
        <f t="shared" si="5"/>
        <v>2965.48</v>
      </c>
      <c r="H66" s="99">
        <v>97586</v>
      </c>
    </row>
    <row r="67" spans="1:8" ht="33.75">
      <c r="A67" s="96" t="s">
        <v>109</v>
      </c>
      <c r="B67" s="97" t="s">
        <v>170</v>
      </c>
      <c r="C67" s="93">
        <f>'Mem Cal'!C111</f>
        <v>1</v>
      </c>
      <c r="D67" s="99" t="str">
        <f>'Mem Cal'!D111</f>
        <v>und</v>
      </c>
      <c r="E67" s="100">
        <v>62.75</v>
      </c>
      <c r="F67" s="93">
        <f t="shared" si="4"/>
        <v>78.44</v>
      </c>
      <c r="G67" s="93">
        <f t="shared" si="5"/>
        <v>78.44</v>
      </c>
      <c r="H67" s="99">
        <v>84402</v>
      </c>
    </row>
    <row r="68" spans="1:8" ht="11.25">
      <c r="A68" s="96"/>
      <c r="B68" s="97"/>
      <c r="C68" s="93"/>
      <c r="D68" s="99"/>
      <c r="E68" s="100"/>
      <c r="F68" s="93"/>
      <c r="G68" s="93"/>
      <c r="H68" s="99"/>
    </row>
    <row r="69" spans="1:11" ht="12">
      <c r="A69" s="88" t="s">
        <v>110</v>
      </c>
      <c r="B69" s="90" t="str">
        <f>'[1]mem calc'!B166</f>
        <v>PINTURA</v>
      </c>
      <c r="C69" s="102"/>
      <c r="D69" s="91"/>
      <c r="E69" s="92"/>
      <c r="F69" s="93"/>
      <c r="G69" s="102">
        <f>SUM(G70:G74)</f>
        <v>31529.4</v>
      </c>
      <c r="H69" s="99"/>
      <c r="K69" s="101"/>
    </row>
    <row r="70" spans="1:8" ht="11.25">
      <c r="A70" s="96" t="s">
        <v>112</v>
      </c>
      <c r="B70" s="97" t="s">
        <v>172</v>
      </c>
      <c r="C70" s="93">
        <f>'Mem Cal'!C116</f>
        <v>43.12</v>
      </c>
      <c r="D70" s="99" t="s">
        <v>9</v>
      </c>
      <c r="E70" s="100">
        <v>11.24</v>
      </c>
      <c r="F70" s="93">
        <f>ROUND(E70*(1+$H$7),2)</f>
        <v>14.05</v>
      </c>
      <c r="G70" s="93">
        <f>ROUND(C70*F70,2)</f>
        <v>605.84</v>
      </c>
      <c r="H70" s="99">
        <v>84659</v>
      </c>
    </row>
    <row r="71" spans="1:8" ht="11.25">
      <c r="A71" s="96" t="s">
        <v>115</v>
      </c>
      <c r="B71" s="97" t="s">
        <v>175</v>
      </c>
      <c r="C71" s="93">
        <f>'Mem Cal'!C122</f>
        <v>531.16</v>
      </c>
      <c r="D71" s="99" t="s">
        <v>9</v>
      </c>
      <c r="E71" s="100">
        <v>15.23</v>
      </c>
      <c r="F71" s="93">
        <f>ROUND(E71*(1+$H$7),2)</f>
        <v>19.04</v>
      </c>
      <c r="G71" s="93">
        <f>ROUND(C71*F71,2)</f>
        <v>10113.29</v>
      </c>
      <c r="H71" s="99">
        <v>96135</v>
      </c>
    </row>
    <row r="72" spans="1:8" ht="11.25">
      <c r="A72" s="96" t="s">
        <v>121</v>
      </c>
      <c r="B72" s="103" t="s">
        <v>173</v>
      </c>
      <c r="C72" s="93">
        <f>'Mem Cal'!C129</f>
        <v>711.59</v>
      </c>
      <c r="D72" s="99" t="s">
        <v>9</v>
      </c>
      <c r="E72" s="100">
        <v>8.52</v>
      </c>
      <c r="F72" s="93">
        <f>ROUND(E72*(1+$H$7),2)</f>
        <v>10.65</v>
      </c>
      <c r="G72" s="93">
        <f>ROUND(C72*F72,2)</f>
        <v>7578.43</v>
      </c>
      <c r="H72" s="99">
        <v>88497</v>
      </c>
    </row>
    <row r="73" spans="1:11" ht="24" customHeight="1">
      <c r="A73" s="96" t="s">
        <v>123</v>
      </c>
      <c r="B73" s="97" t="s">
        <v>174</v>
      </c>
      <c r="C73" s="93">
        <f>'Mem Cal'!C131</f>
        <v>531.16</v>
      </c>
      <c r="D73" s="99" t="str">
        <f>'Mem Cal'!D134</f>
        <v>m²</v>
      </c>
      <c r="E73" s="100">
        <v>9.61</v>
      </c>
      <c r="F73" s="93">
        <f>ROUND(E73*(1+$H$7),2)</f>
        <v>12.01</v>
      </c>
      <c r="G73" s="93">
        <f>ROUND(C73*F73,2)</f>
        <v>6379.23</v>
      </c>
      <c r="H73" s="99">
        <v>88489</v>
      </c>
      <c r="K73" s="76"/>
    </row>
    <row r="74" spans="1:8" ht="25.5" customHeight="1">
      <c r="A74" s="96" t="s">
        <v>124</v>
      </c>
      <c r="B74" s="97" t="s">
        <v>125</v>
      </c>
      <c r="C74" s="93">
        <f>'Mem Cal'!C138</f>
        <v>711.59</v>
      </c>
      <c r="D74" s="99" t="str">
        <f>'Mem Cal'!D138</f>
        <v>m²</v>
      </c>
      <c r="E74" s="100">
        <v>7.7</v>
      </c>
      <c r="F74" s="93">
        <f>ROUND(E74*(1+$H$7),2)</f>
        <v>9.63</v>
      </c>
      <c r="G74" s="93">
        <f>ROUND(C74*F74,2)</f>
        <v>6852.61</v>
      </c>
      <c r="H74" s="99">
        <v>88487</v>
      </c>
    </row>
    <row r="75" spans="1:8" ht="11.25">
      <c r="A75" s="96"/>
      <c r="B75" s="97"/>
      <c r="C75" s="93"/>
      <c r="D75" s="99"/>
      <c r="E75" s="100"/>
      <c r="F75" s="93"/>
      <c r="G75" s="93"/>
      <c r="H75" s="99"/>
    </row>
    <row r="76" spans="1:8" s="57" customFormat="1" ht="12">
      <c r="A76" s="88" t="s">
        <v>129</v>
      </c>
      <c r="B76" s="89" t="str">
        <f>'Mem Cal'!B140</f>
        <v>DIVERSOS</v>
      </c>
      <c r="C76" s="102"/>
      <c r="D76" s="91"/>
      <c r="E76" s="92"/>
      <c r="F76" s="102"/>
      <c r="G76" s="102">
        <f>SUM(G77:G78)</f>
        <v>5107.98</v>
      </c>
      <c r="H76" s="91"/>
    </row>
    <row r="77" spans="1:8" ht="33.75">
      <c r="A77" s="96" t="s">
        <v>131</v>
      </c>
      <c r="B77" s="97" t="str">
        <f>'Mem Cal'!B141</f>
        <v>EXECUÇÃO DE PASSEIO (CALÇADA) OU PISO DE CONCRETO COM CONCRETO MOLDADO IN LOCO, FEITO EM OBRA, ACABAMENTO CONVENCIONAL, ESPESSURA 8 CM, ARMADO.</v>
      </c>
      <c r="C77" s="93">
        <f>'Mem Cal'!C143</f>
        <v>54.48</v>
      </c>
      <c r="D77" s="99" t="str">
        <f>'Mem Cal'!D143</f>
        <v>m²</v>
      </c>
      <c r="E77" s="100">
        <v>58.57</v>
      </c>
      <c r="F77" s="93">
        <f>ROUND(E77*(1+$H$7),2)</f>
        <v>73.21</v>
      </c>
      <c r="G77" s="93">
        <f>ROUND(C77*F77,2)</f>
        <v>3988.48</v>
      </c>
      <c r="H77" s="99">
        <v>94994</v>
      </c>
    </row>
    <row r="78" spans="1:8" ht="11.25">
      <c r="A78" s="96" t="s">
        <v>135</v>
      </c>
      <c r="B78" s="97" t="str">
        <f>'Mem Cal'!B144</f>
        <v>LIMPEZA FINAL DA OBRA</v>
      </c>
      <c r="C78" s="93">
        <f>'Mem Cal'!C145</f>
        <v>491.01</v>
      </c>
      <c r="D78" s="99" t="s">
        <v>9</v>
      </c>
      <c r="E78" s="100">
        <v>1.82</v>
      </c>
      <c r="F78" s="93">
        <f>ROUND(E78*(1+$H$7),2)</f>
        <v>2.28</v>
      </c>
      <c r="G78" s="93">
        <f>ROUND(C78*F78,2)</f>
        <v>1119.5</v>
      </c>
      <c r="H78" s="99">
        <v>9537</v>
      </c>
    </row>
    <row r="79" spans="1:8" ht="12">
      <c r="A79" s="108" t="s">
        <v>147</v>
      </c>
      <c r="B79" s="108"/>
      <c r="C79" s="108"/>
      <c r="D79" s="108"/>
      <c r="E79" s="108"/>
      <c r="F79" s="108"/>
      <c r="G79" s="94">
        <f>SUM(G10+G14+G21+G27+G32+G35+G43+G48+G57+G61+G69+G76)</f>
        <v>457918.51000000007</v>
      </c>
      <c r="H79" s="106"/>
    </row>
    <row r="94" ht="13.5" customHeight="1"/>
  </sheetData>
  <sheetProtection selectLockedCells="1" selectUnlockedCells="1"/>
  <mergeCells count="4">
    <mergeCell ref="A6:H6"/>
    <mergeCell ref="A79:F79"/>
    <mergeCell ref="I46:J46"/>
    <mergeCell ref="A4:H4"/>
  </mergeCells>
  <printOptions horizontalCentered="1"/>
  <pageMargins left="0.7874015748031497" right="0.7874015748031497" top="0.7874015748031497" bottom="0.787401574803149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9">
      <selection activeCell="G20" sqref="G20"/>
    </sheetView>
  </sheetViews>
  <sheetFormatPr defaultColWidth="9.140625" defaultRowHeight="12.75"/>
  <cols>
    <col min="1" max="1" width="12.8515625" style="62" customWidth="1"/>
    <col min="2" max="2" width="20.57421875" style="62" customWidth="1"/>
    <col min="3" max="3" width="57.140625" style="62" customWidth="1"/>
    <col min="4" max="4" width="8.57421875" style="62" customWidth="1"/>
    <col min="5" max="7" width="9.140625" style="63" customWidth="1"/>
    <col min="8" max="9" width="9.140625" style="62" customWidth="1"/>
    <col min="10" max="10" width="12.7109375" style="62" customWidth="1"/>
    <col min="11" max="16384" width="9.140625" style="62" customWidth="1"/>
  </cols>
  <sheetData>
    <row r="1" ht="12.75">
      <c r="A1" s="62" t="str">
        <f>'[2]mem calc'!A1</f>
        <v>ESTADO DA PARAIBA</v>
      </c>
    </row>
    <row r="2" ht="12.75">
      <c r="A2" s="62" t="str">
        <f>'Mem Cal'!A2</f>
        <v>PREFEITURA MUNICIPAL DE ITAPOROROCA</v>
      </c>
    </row>
    <row r="3" ht="12.75">
      <c r="A3" s="62" t="str">
        <f>'Mem Cal'!A3</f>
        <v>OBRA: CONSTRUÇÃO DO PRÉDIO DA ESCOLA MUNICIPAL DE ENSINO FUNDAMENTAL SANTA HELENA </v>
      </c>
    </row>
    <row r="6" spans="1:7" ht="12.75">
      <c r="A6" s="112" t="s">
        <v>203</v>
      </c>
      <c r="B6" s="112"/>
      <c r="C6" s="112"/>
      <c r="D6" s="112"/>
      <c r="E6" s="112"/>
      <c r="F6" s="112"/>
      <c r="G6" s="112"/>
    </row>
    <row r="8" spans="1:7" ht="12.75">
      <c r="A8" s="83" t="s">
        <v>180</v>
      </c>
      <c r="B8" s="113" t="s">
        <v>181</v>
      </c>
      <c r="C8" s="113"/>
      <c r="D8" s="84"/>
      <c r="E8" s="84"/>
      <c r="F8" s="84"/>
      <c r="G8" s="83" t="s">
        <v>182</v>
      </c>
    </row>
    <row r="9" spans="1:7" ht="31.5" customHeight="1">
      <c r="A9" s="85" t="s">
        <v>183</v>
      </c>
      <c r="B9" s="114" t="s">
        <v>213</v>
      </c>
      <c r="C9" s="114"/>
      <c r="D9" s="84"/>
      <c r="E9" s="84"/>
      <c r="F9" s="84"/>
      <c r="G9" s="83" t="s">
        <v>59</v>
      </c>
    </row>
    <row r="10" spans="1:7" ht="12.75">
      <c r="A10" s="67"/>
      <c r="B10" s="67"/>
      <c r="C10" s="67"/>
      <c r="D10" s="67"/>
      <c r="E10" s="67"/>
      <c r="F10" s="67"/>
      <c r="G10" s="67"/>
    </row>
    <row r="11" spans="1:7" ht="26.25">
      <c r="A11" s="66"/>
      <c r="B11" s="66" t="s">
        <v>212</v>
      </c>
      <c r="C11" s="66" t="s">
        <v>184</v>
      </c>
      <c r="D11" s="66" t="s">
        <v>185</v>
      </c>
      <c r="E11" s="66" t="s">
        <v>186</v>
      </c>
      <c r="F11" s="66" t="s">
        <v>187</v>
      </c>
      <c r="G11" s="66" t="s">
        <v>188</v>
      </c>
    </row>
    <row r="12" spans="1:7" ht="26.25">
      <c r="A12" s="69"/>
      <c r="B12" s="68" t="s">
        <v>225</v>
      </c>
      <c r="C12" s="79" t="s">
        <v>189</v>
      </c>
      <c r="D12" s="66" t="s">
        <v>59</v>
      </c>
      <c r="E12" s="72">
        <v>1</v>
      </c>
      <c r="F12" s="70">
        <v>9.98</v>
      </c>
      <c r="G12" s="70">
        <f aca="true" t="shared" si="0" ref="G12:G17">ROUND(E12*F12,2)</f>
        <v>9.98</v>
      </c>
    </row>
    <row r="13" spans="1:7" ht="12.75">
      <c r="A13" s="69"/>
      <c r="B13" s="71" t="s">
        <v>206</v>
      </c>
      <c r="C13" s="68" t="s">
        <v>190</v>
      </c>
      <c r="D13" s="66" t="s">
        <v>191</v>
      </c>
      <c r="E13" s="72">
        <v>0.25</v>
      </c>
      <c r="F13" s="70">
        <v>11.79</v>
      </c>
      <c r="G13" s="70">
        <f t="shared" si="0"/>
        <v>2.95</v>
      </c>
    </row>
    <row r="14" spans="1:10" ht="12.75">
      <c r="A14" s="69"/>
      <c r="B14" s="71" t="s">
        <v>204</v>
      </c>
      <c r="C14" s="68" t="s">
        <v>192</v>
      </c>
      <c r="D14" s="66" t="s">
        <v>191</v>
      </c>
      <c r="E14" s="72">
        <v>0.25</v>
      </c>
      <c r="F14" s="70">
        <v>8.74</v>
      </c>
      <c r="G14" s="70">
        <f t="shared" si="0"/>
        <v>2.19</v>
      </c>
      <c r="J14" s="75"/>
    </row>
    <row r="15" spans="1:10" ht="12.75">
      <c r="A15" s="69"/>
      <c r="B15" s="71" t="s">
        <v>207</v>
      </c>
      <c r="C15" s="68" t="s">
        <v>193</v>
      </c>
      <c r="D15" s="66" t="s">
        <v>194</v>
      </c>
      <c r="E15" s="72">
        <v>2.5</v>
      </c>
      <c r="F15" s="70">
        <v>0.61</v>
      </c>
      <c r="G15" s="70">
        <f t="shared" si="0"/>
        <v>1.53</v>
      </c>
      <c r="J15" s="75"/>
    </row>
    <row r="16" spans="1:10" ht="12.75">
      <c r="A16" s="69"/>
      <c r="B16" s="73" t="s">
        <v>205</v>
      </c>
      <c r="C16" s="68" t="s">
        <v>195</v>
      </c>
      <c r="D16" s="66" t="s">
        <v>191</v>
      </c>
      <c r="E16" s="72">
        <v>0.25</v>
      </c>
      <c r="F16" s="70">
        <v>11.78</v>
      </c>
      <c r="G16" s="70">
        <f t="shared" si="0"/>
        <v>2.95</v>
      </c>
      <c r="J16" s="75"/>
    </row>
    <row r="17" spans="1:10" ht="12.75">
      <c r="A17" s="69"/>
      <c r="B17" s="71" t="s">
        <v>208</v>
      </c>
      <c r="C17" s="68" t="s">
        <v>196</v>
      </c>
      <c r="D17" s="66" t="s">
        <v>191</v>
      </c>
      <c r="E17" s="72">
        <v>0.25</v>
      </c>
      <c r="F17" s="70">
        <v>14.05</v>
      </c>
      <c r="G17" s="70">
        <f t="shared" si="0"/>
        <v>3.51</v>
      </c>
      <c r="J17" s="75"/>
    </row>
    <row r="18" spans="1:10" ht="12.75" customHeight="1">
      <c r="A18" s="111" t="s">
        <v>197</v>
      </c>
      <c r="B18" s="111"/>
      <c r="C18" s="111"/>
      <c r="D18" s="111"/>
      <c r="E18" s="111"/>
      <c r="F18" s="111"/>
      <c r="G18" s="67"/>
      <c r="J18" s="15"/>
    </row>
    <row r="19" spans="1:7" ht="26.25">
      <c r="A19" s="66" t="s">
        <v>198</v>
      </c>
      <c r="B19" s="66" t="s">
        <v>199</v>
      </c>
      <c r="C19" s="66" t="s">
        <v>200</v>
      </c>
      <c r="D19" s="66" t="s">
        <v>201</v>
      </c>
      <c r="E19" s="66" t="s">
        <v>209</v>
      </c>
      <c r="F19" s="66" t="s">
        <v>202</v>
      </c>
      <c r="G19" s="67"/>
    </row>
    <row r="20" spans="1:7" ht="12.75">
      <c r="A20" s="66"/>
      <c r="B20" s="74">
        <f>G12+G15</f>
        <v>11.51</v>
      </c>
      <c r="C20" s="74">
        <f>G13+G14+G16+G17</f>
        <v>11.6</v>
      </c>
      <c r="D20" s="74"/>
      <c r="E20" s="74"/>
      <c r="F20" s="77">
        <f>B20+C20</f>
        <v>23.11</v>
      </c>
      <c r="G20" s="67"/>
    </row>
    <row r="21" spans="1:7" ht="12.75">
      <c r="A21" s="80"/>
      <c r="B21" s="81"/>
      <c r="C21" s="81"/>
      <c r="D21" s="81"/>
      <c r="E21" s="81"/>
      <c r="F21" s="82"/>
      <c r="G21" s="2"/>
    </row>
    <row r="22" spans="1:7" ht="12.75">
      <c r="A22" s="64"/>
      <c r="B22" s="64"/>
      <c r="C22" s="64"/>
      <c r="D22" s="64"/>
      <c r="E22" s="64"/>
      <c r="F22" s="65"/>
      <c r="G22"/>
    </row>
    <row r="23" spans="1:7" ht="12.75">
      <c r="A23" s="83" t="s">
        <v>180</v>
      </c>
      <c r="B23" s="113" t="s">
        <v>181</v>
      </c>
      <c r="C23" s="113"/>
      <c r="D23" s="84"/>
      <c r="E23" s="84"/>
      <c r="F23" s="84"/>
      <c r="G23" s="83" t="s">
        <v>182</v>
      </c>
    </row>
    <row r="24" spans="1:7" ht="30.75" customHeight="1">
      <c r="A24" s="85" t="s">
        <v>216</v>
      </c>
      <c r="B24" s="114" t="s">
        <v>99</v>
      </c>
      <c r="C24" s="114"/>
      <c r="D24" s="84"/>
      <c r="E24" s="84"/>
      <c r="F24" s="84"/>
      <c r="G24" s="83" t="s">
        <v>217</v>
      </c>
    </row>
    <row r="25" spans="1:7" ht="12.75">
      <c r="A25"/>
      <c r="B25"/>
      <c r="C25"/>
      <c r="D25"/>
      <c r="E25"/>
      <c r="F25"/>
      <c r="G25"/>
    </row>
    <row r="26" spans="1:7" ht="26.25">
      <c r="A26" s="66"/>
      <c r="B26" s="66" t="s">
        <v>212</v>
      </c>
      <c r="C26" s="66" t="s">
        <v>184</v>
      </c>
      <c r="D26" s="66" t="s">
        <v>185</v>
      </c>
      <c r="E26" s="66" t="s">
        <v>186</v>
      </c>
      <c r="F26" s="66" t="s">
        <v>187</v>
      </c>
      <c r="G26" s="66" t="s">
        <v>188</v>
      </c>
    </row>
    <row r="27" spans="1:10" ht="26.25">
      <c r="A27" s="69"/>
      <c r="B27" s="68" t="s">
        <v>225</v>
      </c>
      <c r="C27" s="68" t="s">
        <v>222</v>
      </c>
      <c r="D27" s="66" t="s">
        <v>217</v>
      </c>
      <c r="E27" s="72">
        <v>1</v>
      </c>
      <c r="F27" s="72">
        <v>320</v>
      </c>
      <c r="G27" s="72">
        <f aca="true" t="shared" si="1" ref="G27:G33">ROUND(E27*F27,2)</f>
        <v>320</v>
      </c>
      <c r="J27" s="75"/>
    </row>
    <row r="28" spans="1:10" ht="12.75">
      <c r="A28" s="69"/>
      <c r="B28" s="71" t="s">
        <v>206</v>
      </c>
      <c r="C28" s="68" t="s">
        <v>190</v>
      </c>
      <c r="D28" s="66" t="s">
        <v>191</v>
      </c>
      <c r="E28" s="72">
        <v>2</v>
      </c>
      <c r="F28" s="72">
        <v>11.79</v>
      </c>
      <c r="G28" s="72">
        <f t="shared" si="1"/>
        <v>23.58</v>
      </c>
      <c r="J28" s="75"/>
    </row>
    <row r="29" spans="1:10" ht="12.75">
      <c r="A29" s="69"/>
      <c r="B29" s="71" t="s">
        <v>204</v>
      </c>
      <c r="C29" s="68" t="s">
        <v>192</v>
      </c>
      <c r="D29" s="66" t="s">
        <v>191</v>
      </c>
      <c r="E29" s="72">
        <v>2</v>
      </c>
      <c r="F29" s="72">
        <v>8.74</v>
      </c>
      <c r="G29" s="72">
        <f t="shared" si="1"/>
        <v>17.48</v>
      </c>
      <c r="J29" s="75"/>
    </row>
    <row r="30" spans="1:10" ht="12.75">
      <c r="A30" s="69"/>
      <c r="B30" s="71" t="s">
        <v>223</v>
      </c>
      <c r="C30" s="68" t="s">
        <v>218</v>
      </c>
      <c r="D30" s="66" t="s">
        <v>217</v>
      </c>
      <c r="E30" s="72">
        <v>0.22</v>
      </c>
      <c r="F30" s="72">
        <v>93.33</v>
      </c>
      <c r="G30" s="72">
        <f t="shared" si="1"/>
        <v>20.53</v>
      </c>
      <c r="J30" s="75"/>
    </row>
    <row r="31" spans="1:10" ht="39">
      <c r="A31" s="69"/>
      <c r="B31" s="71" t="s">
        <v>224</v>
      </c>
      <c r="C31" s="68" t="s">
        <v>219</v>
      </c>
      <c r="D31" s="66" t="s">
        <v>220</v>
      </c>
      <c r="E31" s="72">
        <v>0.01</v>
      </c>
      <c r="F31" s="72">
        <v>463.43</v>
      </c>
      <c r="G31" s="72">
        <f t="shared" si="1"/>
        <v>4.63</v>
      </c>
      <c r="J31" s="75"/>
    </row>
    <row r="32" spans="1:10" ht="12.75">
      <c r="A32" s="69"/>
      <c r="B32" s="73" t="s">
        <v>205</v>
      </c>
      <c r="C32" s="68" t="s">
        <v>195</v>
      </c>
      <c r="D32" s="66" t="s">
        <v>191</v>
      </c>
      <c r="E32" s="72">
        <v>2</v>
      </c>
      <c r="F32" s="72">
        <v>11.78</v>
      </c>
      <c r="G32" s="72">
        <f t="shared" si="1"/>
        <v>23.56</v>
      </c>
      <c r="J32" s="75"/>
    </row>
    <row r="33" spans="1:10" ht="12.75">
      <c r="A33" s="69"/>
      <c r="B33" s="71" t="s">
        <v>208</v>
      </c>
      <c r="C33" s="68" t="s">
        <v>196</v>
      </c>
      <c r="D33" s="66" t="s">
        <v>191</v>
      </c>
      <c r="E33" s="72">
        <v>2</v>
      </c>
      <c r="F33" s="72">
        <v>14.05</v>
      </c>
      <c r="G33" s="72">
        <f t="shared" si="1"/>
        <v>28.1</v>
      </c>
      <c r="J33" s="75"/>
    </row>
    <row r="34" spans="1:7" ht="12.75" customHeight="1">
      <c r="A34" s="111" t="s">
        <v>197</v>
      </c>
      <c r="B34" s="111"/>
      <c r="C34" s="111"/>
      <c r="D34" s="111"/>
      <c r="E34" s="111"/>
      <c r="F34" s="111"/>
      <c r="G34" s="67"/>
    </row>
    <row r="35" spans="1:7" ht="26.25">
      <c r="A35" s="66" t="s">
        <v>198</v>
      </c>
      <c r="B35" s="66" t="s">
        <v>199</v>
      </c>
      <c r="C35" s="66" t="s">
        <v>200</v>
      </c>
      <c r="D35" s="66" t="s">
        <v>201</v>
      </c>
      <c r="E35" s="66" t="s">
        <v>209</v>
      </c>
      <c r="F35" s="66" t="s">
        <v>202</v>
      </c>
      <c r="G35" s="67"/>
    </row>
    <row r="36" spans="1:7" ht="12.75">
      <c r="A36" s="66" t="s">
        <v>221</v>
      </c>
      <c r="B36" s="78">
        <f>G27+G30+G31</f>
        <v>345.15999999999997</v>
      </c>
      <c r="C36" s="78">
        <f>G28+G29+G32+G33</f>
        <v>92.72</v>
      </c>
      <c r="D36" s="66"/>
      <c r="E36" s="66"/>
      <c r="F36" s="78">
        <f>B36+C36</f>
        <v>437.88</v>
      </c>
      <c r="G36" s="67"/>
    </row>
  </sheetData>
  <sheetProtection/>
  <mergeCells count="7">
    <mergeCell ref="A18:F18"/>
    <mergeCell ref="A6:G6"/>
    <mergeCell ref="B8:C8"/>
    <mergeCell ref="B9:C9"/>
    <mergeCell ref="A34:F34"/>
    <mergeCell ref="B24:C24"/>
    <mergeCell ref="B23:C23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maria_navegante@hotmail.com</cp:lastModifiedBy>
  <cp:lastPrinted>2018-11-14T19:06:19Z</cp:lastPrinted>
  <dcterms:modified xsi:type="dcterms:W3CDTF">2018-11-14T19:06:50Z</dcterms:modified>
  <cp:category/>
  <cp:version/>
  <cp:contentType/>
  <cp:contentStatus/>
</cp:coreProperties>
</file>